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0\PUBLICADOS EN BVES_\"/>
    </mc:Choice>
  </mc:AlternateContent>
  <xr:revisionPtr revIDLastSave="0" documentId="13_ncr:1_{00249E79-6D63-45B6-87A6-7962DA38A3A4}" xr6:coauthVersionLast="45" xr6:coauthVersionMax="45" xr10:uidLastSave="{00000000-0000-0000-0000-000000000000}"/>
  <bookViews>
    <workbookView xWindow="-120" yWindow="-120" windowWidth="20730" windowHeight="11160" activeTab="1" xr2:uid="{9E392570-D932-4A48-91BE-0E41B482163D}"/>
  </bookViews>
  <sheets>
    <sheet name="BALANCE  (BVES)" sheetId="1" r:id="rId1"/>
    <sheet name="EST.RESULTAD  (BVES)" sheetId="2" r:id="rId2"/>
  </sheets>
  <definedNames>
    <definedName name="_xlnm.Print_Area" localSheetId="0">'BALANCE  (BVES)'!$A$1:$G$66</definedName>
    <definedName name="_xlnm.Print_Area" localSheetId="1">'EST.RESULTAD  (BVES)'!$A$1:$G$54</definedName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G34" i="2"/>
  <c r="C32" i="2"/>
  <c r="G31" i="2"/>
  <c r="G28" i="2"/>
  <c r="C27" i="2"/>
  <c r="C23" i="2"/>
  <c r="G22" i="2"/>
  <c r="C17" i="2"/>
  <c r="G18" i="2"/>
  <c r="G14" i="2"/>
  <c r="C12" i="2"/>
  <c r="G9" i="2"/>
  <c r="C9" i="2"/>
  <c r="C5" i="2"/>
  <c r="C47" i="2" s="1"/>
  <c r="G5" i="2"/>
  <c r="G47" i="2" s="1"/>
  <c r="G58" i="1"/>
  <c r="C58" i="1"/>
  <c r="G52" i="1"/>
  <c r="K61" i="1" s="1"/>
  <c r="C52" i="1"/>
  <c r="H59" i="1" s="1"/>
  <c r="G43" i="1"/>
  <c r="G41" i="1"/>
  <c r="G49" i="1" s="1"/>
  <c r="G37" i="1"/>
  <c r="C36" i="1"/>
  <c r="G34" i="1"/>
  <c r="C31" i="1"/>
  <c r="G31" i="1"/>
  <c r="G27" i="1"/>
  <c r="C28" i="1"/>
  <c r="G24" i="1"/>
  <c r="G21" i="1"/>
  <c r="C22" i="1"/>
  <c r="G17" i="1"/>
  <c r="C16" i="1"/>
  <c r="G11" i="1"/>
  <c r="C11" i="1"/>
  <c r="G7" i="1"/>
  <c r="C7" i="1"/>
  <c r="C50" i="1" s="1"/>
  <c r="C48" i="2" l="1"/>
  <c r="A48" i="2" s="1"/>
  <c r="G39" i="1"/>
  <c r="G50" i="1" s="1"/>
  <c r="K59" i="1" s="1"/>
  <c r="G49" i="2"/>
  <c r="G48" i="2"/>
  <c r="E48" i="2" s="1"/>
  <c r="H65" i="1"/>
  <c r="H50" i="1" l="1"/>
  <c r="C49" i="2"/>
</calcChain>
</file>

<file path=xl/sharedStrings.xml><?xml version="1.0" encoding="utf-8"?>
<sst xmlns="http://schemas.openxmlformats.org/spreadsheetml/2006/main" count="163" uniqueCount="138">
  <si>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</si>
  <si>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</si>
  <si>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</si>
  <si>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</si>
  <si>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</si>
  <si>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</si>
  <si>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</si>
  <si>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</si>
  <si>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</si>
  <si>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</si>
  <si>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</si>
  <si>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</si>
  <si>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</si>
  <si>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</si>
  <si>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</si>
  <si>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</si>
  <si>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</si>
  <si>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DE RIESGOS EN CURSO DE VIDA COLECTIVO</t>
  </si>
  <si>
    <t>RENDIMIENTOS POR INVERSIONES</t>
  </si>
  <si>
    <t>SALUD Y HOSPITALIZACION</t>
  </si>
  <si>
    <t>ACCIDENTES PERSONALES</t>
  </si>
  <si>
    <t>PRESTAMOS</t>
  </si>
  <si>
    <t>A MAS DE UN AÑO PLAZO</t>
  </si>
  <si>
    <t>RESERVAS POR SINIESTROS</t>
  </si>
  <si>
    <t>VENCIDOS</t>
  </si>
  <si>
    <t>RESERVAS POR SINIESTROS REPORTADOS</t>
  </si>
  <si>
    <t>RENDIMIENTOS POR PRESTAMOS</t>
  </si>
  <si>
    <t>RESERVAS POR SINIESTROS NO REPORTADOS</t>
  </si>
  <si>
    <t>PROVISIONES POR PRESTAMOS ( CR )</t>
  </si>
  <si>
    <t>SOCIEDADES ACREEDORAS DE SEGUROS Y FIANZAS</t>
  </si>
  <si>
    <t>PRIMAS POR COBRAR</t>
  </si>
  <si>
    <t>OBLIG. EN CTA. CTE. CON SOCIED. DE REASEG.</t>
  </si>
  <si>
    <t>PRIMAS DE SEGUROS DE VIDA</t>
  </si>
  <si>
    <t>PRIMAS DE SEGUROS DE ACCIDENTES Y ENFERMEDADES</t>
  </si>
  <si>
    <t>OBLIGACIONES CON INTERMEDIARIOS Y AGENTES</t>
  </si>
  <si>
    <t>PRIMAS VENCIDAS</t>
  </si>
  <si>
    <t>OBLIGACIONES CON AGENTES</t>
  </si>
  <si>
    <t>PROVISION POR PRIMAS POR COBRAR (CR)</t>
  </si>
  <si>
    <t>CUENTAS POR PAGAR</t>
  </si>
  <si>
    <t>SOCIEDADES DEUDORAS DE SEGUROS Y FIANZAS</t>
  </si>
  <si>
    <t>IMPUESTOS, CONTRIBUCIONES Y RETENCIONES</t>
  </si>
  <si>
    <t>CUENTA CORRIENTE POR SEGUROS Y FIANZAS</t>
  </si>
  <si>
    <t>OTRAS CUENTAS POR PAGAR</t>
  </si>
  <si>
    <t>INMUEBLES, MOBILIARIO Y EQUIPO</t>
  </si>
  <si>
    <t>REMUNERACIONES POR PAGAR</t>
  </si>
  <si>
    <t>INMUEBLES</t>
  </si>
  <si>
    <t>AGUINALDOS Y BONIFICACIONES</t>
  </si>
  <si>
    <t>MOBILIARIO Y EQUIPO</t>
  </si>
  <si>
    <t>DEPRECIACION ACUMULADA MOBILIARIO Y EQUIPO</t>
  </si>
  <si>
    <t>PROVISIONES</t>
  </si>
  <si>
    <t>PROVISION POR OBLIGACIONES LABORALES</t>
  </si>
  <si>
    <t>OTROS ACTIVOS</t>
  </si>
  <si>
    <t>PAGOS ANTICIPADOS Y CARGOS DIFERIDOS</t>
  </si>
  <si>
    <t xml:space="preserve">OTROS PASIVOS </t>
  </si>
  <si>
    <t>CUENTAS POR COBRAR DIVERSAS</t>
  </si>
  <si>
    <t>INGRESOS DIFERIDOS</t>
  </si>
  <si>
    <t>IMPUESTO SOBRE LA RENTA POR LIQUIDAR</t>
  </si>
  <si>
    <t>TOTAL PASIVO</t>
  </si>
  <si>
    <t>PROVISIONES DE OTROS ACTIVOS (CR)</t>
  </si>
  <si>
    <t>PATRIMONIO</t>
  </si>
  <si>
    <t>CAPITAL SOCIAL</t>
  </si>
  <si>
    <t>CAPITAL PAGADO</t>
  </si>
  <si>
    <t>RESULTADOS ACUMULADOS</t>
  </si>
  <si>
    <t>RESERVAS DE CAPITAL</t>
  </si>
  <si>
    <t>UTILIDADES NO DISTRIBUIBLES</t>
  </si>
  <si>
    <t>UTILIDAD DEL EJERCICIO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</si>
  <si>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</si>
  <si>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</si>
  <si>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</si>
  <si>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</si>
  <si>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</si>
  <si>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</si>
  <si>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</si>
  <si>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</si>
  <si>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</si>
  <si>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</si>
  <si>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</si>
  <si>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</si>
  <si>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</si>
  <si>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</si>
  <si>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</si>
  <si>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</si>
  <si>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</si>
  <si>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</si>
  <si>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</si>
  <si>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</si>
  <si>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</si>
  <si>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</si>
  <si>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</si>
  <si>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</si>
  <si>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</si>
  <si>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</si>
  <si>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</si>
  <si>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</si>
  <si>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</si>
  <si>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</si>
  <si>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</si>
  <si>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</si>
  <si>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</si>
  <si>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</si>
  <si>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</si>
  <si>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</si>
  <si>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</si>
  <si>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</si>
  <si>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</si>
  <si>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</si>
  <si>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</si>
  <si>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</si>
  <si>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</si>
  <si>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</si>
  <si>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</si>
  <si>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</si>
  <si>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</si>
  <si>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</si>
  <si>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</si>
  <si>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POR SALDOS A CARGO DE REASEGURADORES Y REAFIANZADORES Y OTRAS CXC</t>
  </si>
  <si>
    <t>INGRESOS P/RECUPERAC.DE ACTIVOS  Y PROVISIONES</t>
  </si>
  <si>
    <t>GASTOS DE ADMINISTRACION</t>
  </si>
  <si>
    <t>DISMINUCION DE PROVISIONES</t>
  </si>
  <si>
    <t>DE PERSONAL</t>
  </si>
  <si>
    <t>DE DIRECTORES</t>
  </si>
  <si>
    <t>INGRESOS EXTRAORDINARIOS Y DE EJERCICIOS ANTERIORES</t>
  </si>
  <si>
    <t>POR SERVICIOS RECIBIDOS DE TERCEROS</t>
  </si>
  <si>
    <t>EXTRAORDINARIOS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</si>
  <si>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</si>
  <si>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</si>
  <si>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</si>
  <si>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</si>
  <si>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</si>
  <si>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</si>
  <si>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</si>
  <si>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</si>
  <si>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</si>
  <si>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</si>
  <si>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</si>
  <si>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</si>
  <si>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30 DE NOVIEMBRE 2020</t>
  </si>
  <si>
    <t>ESTADO DE PERDIDAS Y GANANCIAS DEL 01 DE ENERO AL 30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</si>
</sst>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6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2"/>
    <xf numFmtId="164" fontId="2" fillId="0" borderId="0" xfId="2" applyNumberFormat="1" applyFont="1"/>
    <xf numFmtId="0" fontId="4" fillId="0" borderId="0" xfId="2" applyFont="1" applyAlignment="1">
      <alignment horizontal="center"/>
    </xf>
    <xf numFmtId="0" fontId="6" fillId="0" borderId="0" xfId="2" applyFont="1"/>
    <xf numFmtId="164" fontId="1" fillId="0" borderId="0" xfId="3" applyFont="1" applyFill="1"/>
    <xf numFmtId="164" fontId="1" fillId="0" borderId="0" xfId="2" applyNumberFormat="1"/>
    <xf numFmtId="164" fontId="1" fillId="0" borderId="0" xfId="3" applyFill="1" applyBorder="1"/>
    <xf numFmtId="164" fontId="1" fillId="0" borderId="0" xfId="3" applyFill="1"/>
    <xf numFmtId="164" fontId="1" fillId="0" borderId="2" xfId="3" applyFill="1" applyBorder="1"/>
    <xf numFmtId="164" fontId="1" fillId="0" borderId="2" xfId="3" applyFont="1" applyFill="1" applyBorder="1"/>
    <xf numFmtId="164" fontId="1" fillId="0" borderId="0" xfId="3" applyFont="1" applyFill="1" applyBorder="1"/>
    <xf numFmtId="0" fontId="7" fillId="0" borderId="0" xfId="2" applyFont="1"/>
    <xf numFmtId="4" fontId="0" fillId="0" borderId="0" xfId="0" applyNumberFormat="1"/>
    <xf numFmtId="4" fontId="1" fillId="0" borderId="0" xfId="2" applyNumberFormat="1"/>
    <xf numFmtId="164" fontId="8" fillId="0" borderId="0" xfId="3" applyFont="1" applyFill="1"/>
    <xf numFmtId="164" fontId="8" fillId="0" borderId="0" xfId="3" applyFont="1" applyFill="1" applyBorder="1"/>
    <xf numFmtId="0" fontId="6" fillId="0" borderId="0" xfId="2" applyFont="1" applyAlignment="1">
      <alignment horizontal="left"/>
    </xf>
    <xf numFmtId="165" fontId="1" fillId="0" borderId="0" xfId="2" applyNumberFormat="1"/>
    <xf numFmtId="4" fontId="0" fillId="0" borderId="2" xfId="0" applyNumberFormat="1" applyBorder="1"/>
    <xf numFmtId="164" fontId="0" fillId="0" borderId="0" xfId="0" applyNumberFormat="1"/>
    <xf numFmtId="0" fontId="1" fillId="0" borderId="0" xfId="2" applyAlignment="1">
      <alignment vertical="center"/>
    </xf>
    <xf numFmtId="164" fontId="1" fillId="0" borderId="2" xfId="0" applyNumberFormat="1" applyFont="1" applyBorder="1"/>
    <xf numFmtId="164" fontId="1" fillId="2" borderId="2" xfId="3" applyFont="1" applyFill="1" applyBorder="1"/>
    <xf numFmtId="0" fontId="1" fillId="0" borderId="0" xfId="2" applyAlignment="1">
      <alignment horizontal="left"/>
    </xf>
    <xf numFmtId="10" fontId="1" fillId="0" borderId="0" xfId="2" applyNumberFormat="1"/>
    <xf numFmtId="164" fontId="1" fillId="0" borderId="0" xfId="3" applyFont="1" applyFill="1" applyAlignment="1">
      <alignment vertical="center"/>
    </xf>
    <xf numFmtId="4" fontId="6" fillId="0" borderId="0" xfId="2" applyNumberFormat="1" applyFont="1"/>
    <xf numFmtId="164" fontId="0" fillId="0" borderId="0" xfId="0" applyNumberFormat="1" applyAlignment="1">
      <alignment vertical="center"/>
    </xf>
    <xf numFmtId="164" fontId="1" fillId="0" borderId="0" xfId="3" applyFill="1" applyAlignment="1">
      <alignment vertical="center"/>
    </xf>
    <xf numFmtId="164" fontId="4" fillId="0" borderId="0" xfId="2" applyNumberFormat="1" applyFont="1"/>
    <xf numFmtId="164" fontId="1" fillId="0" borderId="2" xfId="3" applyFont="1" applyFill="1" applyBorder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3" applyFont="1" applyFill="1" applyBorder="1" applyAlignment="1">
      <alignment vertical="center"/>
    </xf>
    <xf numFmtId="1" fontId="1" fillId="0" borderId="0" xfId="2" applyNumberFormat="1"/>
    <xf numFmtId="164" fontId="4" fillId="0" borderId="0" xfId="3" applyFont="1" applyFill="1" applyBorder="1"/>
    <xf numFmtId="164" fontId="4" fillId="0" borderId="3" xfId="3" applyFont="1" applyFill="1" applyBorder="1" applyAlignment="1">
      <alignment vertical="center" wrapText="1"/>
    </xf>
    <xf numFmtId="164" fontId="4" fillId="0" borderId="3" xfId="3" applyFont="1" applyFill="1" applyBorder="1" applyAlignment="1">
      <alignment horizontal="center" vertical="center" wrapText="1"/>
    </xf>
    <xf numFmtId="164" fontId="4" fillId="0" borderId="2" xfId="3" applyFont="1" applyFill="1" applyBorder="1"/>
    <xf numFmtId="49" fontId="6" fillId="0" borderId="0" xfId="2" applyNumberFormat="1" applyFont="1"/>
    <xf numFmtId="164" fontId="1" fillId="0" borderId="0" xfId="3" applyFont="1"/>
    <xf numFmtId="164" fontId="4" fillId="0" borderId="0" xfId="3" applyFont="1" applyBorder="1"/>
    <xf numFmtId="164" fontId="1" fillId="0" borderId="0" xfId="3"/>
    <xf numFmtId="0" fontId="1" fillId="0" borderId="0" xfId="2" applyAlignment="1">
      <alignment wrapText="1"/>
    </xf>
    <xf numFmtId="164" fontId="1" fillId="0" borderId="2" xfId="3" applyFont="1" applyBorder="1"/>
    <xf numFmtId="164" fontId="9" fillId="0" borderId="0" xfId="3" applyFont="1" applyBorder="1"/>
    <xf numFmtId="164" fontId="4" fillId="0" borderId="2" xfId="3" applyFont="1" applyBorder="1"/>
    <xf numFmtId="164" fontId="1" fillId="0" borderId="0" xfId="3" applyFont="1" applyBorder="1"/>
    <xf numFmtId="164" fontId="10" fillId="0" borderId="0" xfId="2" applyNumberFormat="1" applyFont="1"/>
    <xf numFmtId="1" fontId="1" fillId="0" borderId="0" xfId="2" applyNumberFormat="1" applyAlignment="1">
      <alignment wrapText="1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3" fillId="0" borderId="0" xfId="2" applyFont="1" applyAlignment="1">
      <alignment horizontal="centerContinuous" vertical="center"/>
    </xf>
    <xf numFmtId="0" fontId="13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2" applyFont="1" applyAlignment="1">
      <alignment horizontal="centerContinuous"/>
    </xf>
    <xf numFmtId="0" fontId="5" fillId="0" borderId="1" xfId="2" applyFont="1" applyBorder="1" applyAlignment="1">
      <alignment horizontal="centerContinuous" vertical="center"/>
    </xf>
    <xf numFmtId="0" fontId="5" fillId="0" borderId="1" xfId="2" applyFont="1" applyBorder="1" applyAlignment="1">
      <alignment horizontal="centerContinuous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39" fontId="1" fillId="0" borderId="0" xfId="2" applyNumberFormat="1"/>
    <xf numFmtId="39" fontId="0" fillId="0" borderId="0" xfId="0" applyNumberFormat="1"/>
    <xf numFmtId="4" fontId="1" fillId="0" borderId="2" xfId="0" applyNumberFormat="1" applyFont="1" applyBorder="1"/>
    <xf numFmtId="39" fontId="1" fillId="0" borderId="2" xfId="0" applyNumberFormat="1" applyFont="1" applyBorder="1"/>
    <xf numFmtId="4" fontId="1" fillId="0" borderId="0" xfId="3" applyNumberFormat="1" applyFont="1" applyFill="1" applyBorder="1"/>
    <xf numFmtId="0" fontId="1" fillId="0" borderId="0" xfId="2" applyAlignment="1">
      <alignment horizontal="left" wrapText="1"/>
    </xf>
    <xf numFmtId="4" fontId="1" fillId="0" borderId="2" xfId="3" applyNumberFormat="1" applyFont="1" applyFill="1" applyBorder="1"/>
    <xf numFmtId="164" fontId="0" fillId="0" borderId="2" xfId="0" applyNumberFormat="1" applyBorder="1"/>
    <xf numFmtId="164" fontId="1" fillId="0" borderId="0" xfId="4" applyNumberFormat="1" applyFont="1" applyFill="1" applyBorder="1"/>
    <xf numFmtId="164" fontId="1" fillId="0" borderId="2" xfId="4" applyNumberFormat="1" applyFont="1" applyFill="1" applyBorder="1"/>
    <xf numFmtId="164" fontId="14" fillId="0" borderId="0" xfId="4" applyNumberFormat="1" applyFont="1" applyFill="1" applyBorder="1"/>
    <xf numFmtId="0" fontId="1" fillId="0" borderId="0" xfId="2" applyAlignment="1">
      <alignment horizontal="left" vertical="center"/>
    </xf>
    <xf numFmtId="4" fontId="1" fillId="0" borderId="0" xfId="1" applyNumberFormat="1" applyFill="1"/>
    <xf numFmtId="4" fontId="1" fillId="0" borderId="0" xfId="3" applyNumberFormat="1" applyFont="1" applyFill="1"/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/>
    </xf>
    <xf numFmtId="43" fontId="1" fillId="0" borderId="0" xfId="2" applyNumberFormat="1"/>
    <xf numFmtId="4" fontId="4" fillId="0" borderId="0" xfId="3" applyNumberFormat="1" applyFont="1" applyBorder="1"/>
    <xf numFmtId="164" fontId="4" fillId="0" borderId="3" xfId="2" applyNumberFormat="1" applyFont="1" applyBorder="1"/>
    <xf numFmtId="164" fontId="11" fillId="0" borderId="0" xfId="2" applyNumberFormat="1" applyFont="1" applyAlignment="1">
      <alignment horizontal="center"/>
    </xf>
    <xf numFmtId="0" fontId="12" fillId="0" borderId="0" xfId="2" applyFont="1" applyAlignment="1">
      <alignment horizontal="left" vertical="center"/>
    </xf>
    <xf numFmtId="0" fontId="15" fillId="0" borderId="0" xfId="2" applyFont="1"/>
    <xf numFmtId="0" fontId="12" fillId="0" borderId="0" xfId="2" applyFont="1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</cellXfs>
  <cellStyles count="5">
    <cellStyle name="Millares" xfId="1" builtinId="3"/>
    <cellStyle name="Millares_BALANCE GENERALA ASOCIADO ENERO 06" xfId="3" xr:uid="{280F34A2-D507-4C1B-859B-8D9651A46578}"/>
    <cellStyle name="Moneda 2" xfId="4" xr:uid="{4503A131-AE87-4EA0-AA83-44B85BF944C3}"/>
    <cellStyle name="Normal" xfId="0" builtinId="0"/>
    <cellStyle name="Normal 2" xfId="2" xr:uid="{04B4F96A-A9E4-409A-B5C9-54B1B25E45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62</xdr:row>
      <xdr:rowOff>59267</xdr:rowOff>
    </xdr:from>
    <xdr:to>
      <xdr:col>0</xdr:col>
      <xdr:colOff>2919941</xdr:colOff>
      <xdr:row>65</xdr:row>
      <xdr:rowOff>171451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4300B20-5F91-43B4-8DAD-14453F7A9E81}"/>
            </a:ext>
          </a:extLst>
        </xdr:cNvPr>
        <xdr:cNvSpPr/>
      </xdr:nvSpPr>
      <xdr:spPr>
        <a:xfrm>
          <a:off x="168275" y="10955867"/>
          <a:ext cx="2751666" cy="6170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527051</xdr:colOff>
      <xdr:row>62</xdr:row>
      <xdr:rowOff>52916</xdr:rowOff>
    </xdr:from>
    <xdr:to>
      <xdr:col>4</xdr:col>
      <xdr:colOff>1114425</xdr:colOff>
      <xdr:row>65</xdr:row>
      <xdr:rowOff>123825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039A6CA-AB99-478F-9EE3-91FE375E7274}"/>
            </a:ext>
          </a:extLst>
        </xdr:cNvPr>
        <xdr:cNvSpPr/>
      </xdr:nvSpPr>
      <xdr:spPr>
        <a:xfrm>
          <a:off x="3975101" y="10949516"/>
          <a:ext cx="2816224" cy="5757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1466851</xdr:colOff>
      <xdr:row>62</xdr:row>
      <xdr:rowOff>78317</xdr:rowOff>
    </xdr:from>
    <xdr:to>
      <xdr:col>6</xdr:col>
      <xdr:colOff>695325</xdr:colOff>
      <xdr:row>65</xdr:row>
      <xdr:rowOff>180976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CA0985D-F010-4AC5-9B01-1515E37E3271}"/>
            </a:ext>
          </a:extLst>
        </xdr:cNvPr>
        <xdr:cNvSpPr/>
      </xdr:nvSpPr>
      <xdr:spPr>
        <a:xfrm>
          <a:off x="7143751" y="10974917"/>
          <a:ext cx="3876674" cy="6074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304801</xdr:colOff>
      <xdr:row>0</xdr:row>
      <xdr:rowOff>100996</xdr:rowOff>
    </xdr:from>
    <xdr:to>
      <xdr:col>0</xdr:col>
      <xdr:colOff>1885951</xdr:colOff>
      <xdr:row>3</xdr:row>
      <xdr:rowOff>134364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975822-3992-4E54-B348-50BE58DF87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89" r="2359" b="34992"/>
        <a:stretch/>
      </xdr:blipFill>
      <xdr:spPr>
        <a:xfrm>
          <a:off x="304801" y="100996"/>
          <a:ext cx="1581150" cy="681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337608</xdr:colOff>
      <xdr:row>51</xdr:row>
      <xdr:rowOff>21167</xdr:rowOff>
    </xdr:from>
    <xdr:to>
      <xdr:col>1</xdr:col>
      <xdr:colOff>50799</xdr:colOff>
      <xdr:row>54</xdr:row>
      <xdr:rowOff>123825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5C84E1A-8DDA-4F21-8B82-CF9E49E7B613}"/>
            </a:ext>
          </a:extLst>
        </xdr:cNvPr>
        <xdr:cNvSpPr/>
      </xdr:nvSpPr>
      <xdr:spPr>
        <a:xfrm>
          <a:off x="337608" y="9108017"/>
          <a:ext cx="3123141" cy="588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682625</xdr:colOff>
      <xdr:row>51</xdr:row>
      <xdr:rowOff>9526</xdr:rowOff>
    </xdr:from>
    <xdr:to>
      <xdr:col>4</xdr:col>
      <xdr:colOff>1370541</xdr:colOff>
      <xdr:row>55</xdr:row>
      <xdr:rowOff>47626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2029588-1F29-4A7A-9922-9D8F96E32007}"/>
            </a:ext>
          </a:extLst>
        </xdr:cNvPr>
        <xdr:cNvSpPr/>
      </xdr:nvSpPr>
      <xdr:spPr>
        <a:xfrm>
          <a:off x="4092575" y="9096376"/>
          <a:ext cx="2840566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2038351</xdr:colOff>
      <xdr:row>51</xdr:row>
      <xdr:rowOff>17992</xdr:rowOff>
    </xdr:from>
    <xdr:to>
      <xdr:col>6</xdr:col>
      <xdr:colOff>923925</xdr:colOff>
      <xdr:row>55</xdr:row>
      <xdr:rowOff>126380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10DB6B0-16E4-459C-9E21-0DD827EAE5DF}"/>
            </a:ext>
          </a:extLst>
        </xdr:cNvPr>
        <xdr:cNvSpPr/>
      </xdr:nvSpPr>
      <xdr:spPr>
        <a:xfrm>
          <a:off x="7600951" y="9104842"/>
          <a:ext cx="3343274" cy="7560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57151</xdr:rowOff>
    </xdr:from>
    <xdr:to>
      <xdr:col>0</xdr:col>
      <xdr:colOff>1600200</xdr:colOff>
      <xdr:row>2</xdr:row>
      <xdr:rowOff>190501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CF12EC-8696-4A2B-8D1D-8C6719FF0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889" r="2359" b="34992"/>
        <a:stretch/>
      </xdr:blipFill>
      <xdr:spPr>
        <a:xfrm>
          <a:off x="161925" y="57151"/>
          <a:ext cx="14382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6827-B6A9-4754-A8BD-A61233E3FD66}">
  <sheetPr>
    <pageSetUpPr fitToPage="1"/>
  </sheetPr>
  <dimension ref="A1:O80"/>
  <sheetViews>
    <sheetView view="pageBreakPreview" topLeftCell="A44" zoomScale="90" zoomScaleNormal="90" zoomScaleSheetLayoutView="90" workbookViewId="0">
      <selection activeCell="A68" sqref="A68"/>
    </sheetView>
  </sheetViews>
  <sheetFormatPr baseColWidth="10" defaultRowHeight="12.75" x14ac:dyDescent="0.2"/>
  <cols>
    <col min="1" max="1" width="51.7109375" style="1" customWidth="1"/>
    <col min="2" max="3" width="17.28515625" style="1" customWidth="1"/>
    <col min="4" max="4" width="0.85546875" style="1" customWidth="1"/>
    <col min="5" max="5" width="51.7109375" style="1" customWidth="1"/>
    <col min="6" max="6" width="18" style="1" customWidth="1"/>
    <col min="7" max="7" width="18" style="1" bestFit="1" customWidth="1"/>
    <col min="8" max="8" width="19.7109375" style="1" customWidth="1"/>
    <col min="9" max="9" width="11.42578125" style="1" customWidth="1"/>
    <col min="10" max="10" width="6.7109375" style="1" customWidth="1"/>
    <col min="11" max="11" width="15.5703125" style="1" customWidth="1"/>
    <col min="12" max="16384" width="11.42578125" style="1"/>
  </cols>
  <sheetData>
    <row r="1" spans="1:11" ht="18" customHeight="1" x14ac:dyDescent="0.25">
      <c r="A1" s="1" t="s">
        <v>0</v>
      </c>
      <c r="H1" s="2"/>
      <c r="I1" s="2"/>
    </row>
    <row r="2" spans="1:11" ht="17.25" customHeight="1" x14ac:dyDescent="0.2">
      <c r="A2" s="90" t="s">
        <v>1</v>
      </c>
      <c r="B2" s="90"/>
      <c r="C2" s="90"/>
      <c r="D2" s="90"/>
      <c r="E2" s="90"/>
      <c r="F2" s="90"/>
      <c r="G2" s="90"/>
    </row>
    <row r="3" spans="1:11" ht="15.75" customHeight="1" x14ac:dyDescent="0.2">
      <c r="A3" s="91" t="s">
        <v>136</v>
      </c>
      <c r="B3" s="91"/>
      <c r="C3" s="91"/>
      <c r="D3" s="91"/>
      <c r="E3" s="91"/>
      <c r="F3" s="91"/>
      <c r="G3" s="91"/>
    </row>
    <row r="4" spans="1:11" ht="19.5" customHeight="1" thickBot="1" x14ac:dyDescent="0.25">
      <c r="A4" s="92" t="s">
        <v>2</v>
      </c>
      <c r="B4" s="92"/>
      <c r="C4" s="92"/>
      <c r="D4" s="92"/>
      <c r="E4" s="92"/>
      <c r="F4" s="92"/>
      <c r="G4" s="92"/>
    </row>
    <row r="5" spans="1:11" ht="9" customHeight="1" x14ac:dyDescent="0.2">
      <c r="E5" s="1" t="s">
        <v>3</v>
      </c>
    </row>
    <row r="6" spans="1:11" x14ac:dyDescent="0.2">
      <c r="A6" s="3" t="s">
        <v>4</v>
      </c>
      <c r="E6" s="3" t="s">
        <v>5</v>
      </c>
    </row>
    <row r="7" spans="1:11" x14ac:dyDescent="0.2">
      <c r="A7" s="4" t="s">
        <v>6</v>
      </c>
      <c r="B7" s="5" t="s">
        <v>3</v>
      </c>
      <c r="C7" s="6">
        <f>SUM(B8:B9)</f>
        <v>966284.65</v>
      </c>
      <c r="D7" s="6"/>
      <c r="E7" s="4" t="s">
        <v>7</v>
      </c>
      <c r="F7" s="7"/>
      <c r="G7" s="6">
        <f>SUM(F8:F9)</f>
        <v>89213.27</v>
      </c>
    </row>
    <row r="8" spans="1:11" x14ac:dyDescent="0.2">
      <c r="A8" s="1" t="s">
        <v>8</v>
      </c>
      <c r="B8" s="8">
        <v>1100</v>
      </c>
      <c r="E8" s="1" t="s">
        <v>9</v>
      </c>
      <c r="F8" s="7">
        <v>0</v>
      </c>
      <c r="G8" s="6"/>
    </row>
    <row r="9" spans="1:11" x14ac:dyDescent="0.2">
      <c r="A9" s="1" t="s">
        <v>10</v>
      </c>
      <c r="B9" s="9">
        <v>965184.65</v>
      </c>
      <c r="C9" s="6"/>
      <c r="D9" s="1" t="s">
        <v>3</v>
      </c>
      <c r="E9" s="1" t="s">
        <v>11</v>
      </c>
      <c r="F9" s="10">
        <v>89213.27</v>
      </c>
    </row>
    <row r="10" spans="1:11" x14ac:dyDescent="0.2">
      <c r="B10" s="5"/>
    </row>
    <row r="11" spans="1:11" x14ac:dyDescent="0.2">
      <c r="A11" s="4" t="s">
        <v>12</v>
      </c>
      <c r="B11" s="5" t="s">
        <v>3</v>
      </c>
      <c r="C11" s="6">
        <f>SUM(B12:B14)</f>
        <v>4490448.96</v>
      </c>
      <c r="E11" s="4" t="s">
        <v>13</v>
      </c>
      <c r="F11" s="7"/>
      <c r="G11" s="6">
        <f>SUM(F12:F15)</f>
        <v>2739388.2199999997</v>
      </c>
      <c r="H11" s="6"/>
    </row>
    <row r="12" spans="1:11" x14ac:dyDescent="0.2">
      <c r="A12" s="1" t="s">
        <v>14</v>
      </c>
      <c r="B12" s="5">
        <v>929000</v>
      </c>
      <c r="E12" s="1" t="s">
        <v>15</v>
      </c>
      <c r="F12" s="11">
        <v>26676.21</v>
      </c>
      <c r="G12" s="6"/>
    </row>
    <row r="13" spans="1:11" x14ac:dyDescent="0.2">
      <c r="A13" s="1" t="s">
        <v>16</v>
      </c>
      <c r="B13" s="8">
        <v>3448523.4</v>
      </c>
      <c r="D13" s="12"/>
      <c r="E13" s="1" t="s">
        <v>17</v>
      </c>
      <c r="F13" s="13">
        <v>246970.36</v>
      </c>
      <c r="K13" s="14"/>
    </row>
    <row r="14" spans="1:11" x14ac:dyDescent="0.2">
      <c r="A14" s="1" t="s">
        <v>18</v>
      </c>
      <c r="B14" s="10">
        <v>112925.56</v>
      </c>
      <c r="D14" s="12"/>
      <c r="E14" s="1" t="s">
        <v>19</v>
      </c>
      <c r="F14" s="13">
        <v>2460844.33</v>
      </c>
      <c r="G14" s="6"/>
    </row>
    <row r="15" spans="1:11" ht="13.5" customHeight="1" x14ac:dyDescent="0.2">
      <c r="B15" s="11"/>
      <c r="D15" s="12"/>
      <c r="E15" s="1" t="s">
        <v>20</v>
      </c>
      <c r="F15" s="10">
        <v>4897.32</v>
      </c>
      <c r="K15" s="14"/>
    </row>
    <row r="16" spans="1:11" ht="15" x14ac:dyDescent="0.35">
      <c r="A16" s="4" t="s">
        <v>21</v>
      </c>
      <c r="B16" s="15"/>
      <c r="C16" s="14">
        <f>SUM(B17:B20)</f>
        <v>0</v>
      </c>
      <c r="D16" s="12"/>
    </row>
    <row r="17" spans="1:15" x14ac:dyDescent="0.2">
      <c r="A17" s="1" t="s">
        <v>22</v>
      </c>
      <c r="B17" s="5">
        <v>3206.15</v>
      </c>
      <c r="E17" s="4" t="s">
        <v>23</v>
      </c>
      <c r="G17" s="14">
        <f>SUM(F18:F19)</f>
        <v>2557065.7999999998</v>
      </c>
    </row>
    <row r="18" spans="1:15" x14ac:dyDescent="0.2">
      <c r="A18" s="1" t="s">
        <v>24</v>
      </c>
      <c r="B18" s="5">
        <v>27701.31</v>
      </c>
      <c r="E18" s="1" t="s">
        <v>25</v>
      </c>
      <c r="F18" s="13">
        <v>2006017.02</v>
      </c>
      <c r="H18" s="6"/>
    </row>
    <row r="19" spans="1:15" x14ac:dyDescent="0.2">
      <c r="A19" s="1" t="s">
        <v>26</v>
      </c>
      <c r="B19" s="5">
        <v>0</v>
      </c>
      <c r="E19" s="1" t="s">
        <v>27</v>
      </c>
      <c r="F19" s="10">
        <v>551048.78</v>
      </c>
    </row>
    <row r="20" spans="1:15" ht="15" x14ac:dyDescent="0.35">
      <c r="A20" s="1" t="s">
        <v>28</v>
      </c>
      <c r="B20" s="10">
        <v>-30907.46</v>
      </c>
      <c r="F20" s="16"/>
    </row>
    <row r="21" spans="1:15" x14ac:dyDescent="0.2">
      <c r="E21" s="17" t="s">
        <v>29</v>
      </c>
      <c r="F21" s="18"/>
      <c r="G21" s="6">
        <f>SUM(F22)</f>
        <v>430286.35</v>
      </c>
    </row>
    <row r="22" spans="1:15" x14ac:dyDescent="0.2">
      <c r="A22" s="4" t="s">
        <v>30</v>
      </c>
      <c r="B22" s="8"/>
      <c r="C22" s="6">
        <f>SUM(B23:B26)</f>
        <v>5151870.67</v>
      </c>
      <c r="E22" s="1" t="s">
        <v>31</v>
      </c>
      <c r="F22" s="19">
        <v>430286.35</v>
      </c>
      <c r="G22" s="6"/>
    </row>
    <row r="23" spans="1:15" ht="15" x14ac:dyDescent="0.35">
      <c r="A23" s="1" t="s">
        <v>32</v>
      </c>
      <c r="B23" s="5">
        <v>958254.3</v>
      </c>
      <c r="F23" s="16"/>
    </row>
    <row r="24" spans="1:15" x14ac:dyDescent="0.2">
      <c r="A24" s="1" t="s">
        <v>33</v>
      </c>
      <c r="B24" s="13">
        <v>1439926.38</v>
      </c>
      <c r="E24" s="17" t="s">
        <v>34</v>
      </c>
      <c r="F24" s="18"/>
      <c r="G24" s="6">
        <f>SUM(F25)</f>
        <v>509195.88</v>
      </c>
    </row>
    <row r="25" spans="1:15" x14ac:dyDescent="0.2">
      <c r="A25" s="1" t="s">
        <v>35</v>
      </c>
      <c r="B25" s="20">
        <v>3775360.79</v>
      </c>
      <c r="E25" s="21" t="s">
        <v>36</v>
      </c>
      <c r="F25" s="10">
        <v>509195.88</v>
      </c>
      <c r="G25" s="6"/>
    </row>
    <row r="26" spans="1:15" x14ac:dyDescent="0.2">
      <c r="A26" s="1" t="s">
        <v>37</v>
      </c>
      <c r="B26" s="22">
        <v>-1021670.7999999999</v>
      </c>
    </row>
    <row r="27" spans="1:15" x14ac:dyDescent="0.2">
      <c r="E27" s="4" t="s">
        <v>38</v>
      </c>
      <c r="F27" s="8"/>
      <c r="G27" s="6">
        <f>SUM(F28:F29)</f>
        <v>181956.94</v>
      </c>
    </row>
    <row r="28" spans="1:15" x14ac:dyDescent="0.2">
      <c r="A28" s="4" t="s">
        <v>39</v>
      </c>
      <c r="B28" s="11"/>
      <c r="C28" s="14">
        <f>SUM(B29)</f>
        <v>300914.78000000003</v>
      </c>
      <c r="E28" s="1" t="s">
        <v>40</v>
      </c>
      <c r="F28" s="11">
        <v>50186.86</v>
      </c>
    </row>
    <row r="29" spans="1:15" x14ac:dyDescent="0.2">
      <c r="A29" s="1" t="s">
        <v>41</v>
      </c>
      <c r="B29" s="23">
        <v>300914.78000000003</v>
      </c>
      <c r="E29" s="1" t="s">
        <v>42</v>
      </c>
      <c r="F29" s="10">
        <v>131770.07999999999</v>
      </c>
      <c r="G29" s="6"/>
    </row>
    <row r="30" spans="1:15" ht="15" x14ac:dyDescent="0.35">
      <c r="B30" s="11"/>
      <c r="E30" s="24"/>
      <c r="F30" s="16"/>
      <c r="L30" s="25"/>
      <c r="O30" s="25"/>
    </row>
    <row r="31" spans="1:15" ht="15" x14ac:dyDescent="0.35">
      <c r="A31" s="4" t="s">
        <v>43</v>
      </c>
      <c r="B31" s="5" t="s">
        <v>3</v>
      </c>
      <c r="C31" s="6">
        <f>SUM(B32:B34)</f>
        <v>114474.16999999993</v>
      </c>
      <c r="E31" s="17" t="s">
        <v>44</v>
      </c>
      <c r="F31" s="16"/>
      <c r="G31" s="6">
        <f>SUM(F32:F32)</f>
        <v>101274.01</v>
      </c>
    </row>
    <row r="32" spans="1:15" x14ac:dyDescent="0.2">
      <c r="A32" s="1" t="s">
        <v>45</v>
      </c>
      <c r="B32" s="11">
        <v>0</v>
      </c>
      <c r="C32" s="6"/>
      <c r="E32" s="1" t="s">
        <v>46</v>
      </c>
      <c r="F32" s="10">
        <v>101274.01</v>
      </c>
    </row>
    <row r="33" spans="1:11" ht="15" x14ac:dyDescent="0.35">
      <c r="A33" s="1" t="s">
        <v>47</v>
      </c>
      <c r="B33" s="11">
        <v>649796.67999999993</v>
      </c>
      <c r="E33" s="24"/>
      <c r="F33" s="16"/>
      <c r="K33" s="6"/>
    </row>
    <row r="34" spans="1:11" x14ac:dyDescent="0.2">
      <c r="A34" s="1" t="s">
        <v>48</v>
      </c>
      <c r="B34" s="10">
        <v>-535322.51</v>
      </c>
      <c r="E34" s="4" t="s">
        <v>49</v>
      </c>
      <c r="G34" s="14">
        <f>SUM(F35)</f>
        <v>78274.990000000005</v>
      </c>
      <c r="K34" s="6"/>
    </row>
    <row r="35" spans="1:11" ht="13.5" customHeight="1" x14ac:dyDescent="0.2">
      <c r="B35" s="5"/>
      <c r="E35" s="14" t="s">
        <v>50</v>
      </c>
      <c r="F35" s="10">
        <v>78274.990000000005</v>
      </c>
    </row>
    <row r="36" spans="1:11" x14ac:dyDescent="0.2">
      <c r="A36" s="4" t="s">
        <v>51</v>
      </c>
      <c r="B36" s="8"/>
      <c r="C36" s="6">
        <f>SUM(B37:B40)</f>
        <v>1946592.7799999998</v>
      </c>
      <c r="E36" s="14"/>
      <c r="F36" s="11"/>
    </row>
    <row r="37" spans="1:11" ht="15" x14ac:dyDescent="0.35">
      <c r="A37" s="21" t="s">
        <v>52</v>
      </c>
      <c r="B37" s="26">
        <v>939667.89</v>
      </c>
      <c r="C37" s="6"/>
      <c r="E37" s="27" t="s">
        <v>53</v>
      </c>
      <c r="F37" s="16"/>
      <c r="G37" s="6">
        <f>+SUM(F38:F38)</f>
        <v>38331.32</v>
      </c>
    </row>
    <row r="38" spans="1:11" x14ac:dyDescent="0.2">
      <c r="A38" s="21" t="s">
        <v>54</v>
      </c>
      <c r="B38" s="28">
        <v>224567.21999999997</v>
      </c>
      <c r="C38" s="6"/>
      <c r="E38" s="14" t="s">
        <v>55</v>
      </c>
      <c r="F38" s="10">
        <v>38331.32</v>
      </c>
      <c r="G38" s="6"/>
    </row>
    <row r="39" spans="1:11" x14ac:dyDescent="0.2">
      <c r="A39" s="21" t="s">
        <v>56</v>
      </c>
      <c r="B39" s="29">
        <v>915354.82</v>
      </c>
      <c r="C39" s="6"/>
      <c r="E39" s="3" t="s">
        <v>57</v>
      </c>
      <c r="F39" s="5" t="s">
        <v>3</v>
      </c>
      <c r="G39" s="30">
        <f>SUM(G7:G37)</f>
        <v>6724986.7799999993</v>
      </c>
    </row>
    <row r="40" spans="1:11" x14ac:dyDescent="0.2">
      <c r="A40" s="21" t="s">
        <v>58</v>
      </c>
      <c r="B40" s="31">
        <v>-132997.15</v>
      </c>
      <c r="E40" s="3" t="s">
        <v>59</v>
      </c>
      <c r="F40" s="5" t="s">
        <v>3</v>
      </c>
      <c r="G40" s="6" t="s">
        <v>3</v>
      </c>
      <c r="H40" s="14"/>
    </row>
    <row r="41" spans="1:11" x14ac:dyDescent="0.2">
      <c r="E41" s="4" t="s">
        <v>60</v>
      </c>
      <c r="F41" s="8"/>
      <c r="G41" s="32">
        <f>+F42</f>
        <v>6425000</v>
      </c>
    </row>
    <row r="42" spans="1:11" ht="13.5" customHeight="1" x14ac:dyDescent="0.2">
      <c r="E42" s="1" t="s">
        <v>61</v>
      </c>
      <c r="F42" s="10">
        <v>6425000</v>
      </c>
      <c r="G42" s="32"/>
    </row>
    <row r="43" spans="1:11" x14ac:dyDescent="0.2">
      <c r="E43" s="4" t="s">
        <v>62</v>
      </c>
      <c r="G43" s="33">
        <f>SUM(F44:F47)</f>
        <v>-179400.77000000505</v>
      </c>
    </row>
    <row r="44" spans="1:11" x14ac:dyDescent="0.2">
      <c r="E44" s="1" t="s">
        <v>63</v>
      </c>
      <c r="F44" s="11">
        <v>6215.41</v>
      </c>
      <c r="G44" s="21"/>
      <c r="H44" s="6"/>
      <c r="I44" s="6"/>
    </row>
    <row r="45" spans="1:11" x14ac:dyDescent="0.2">
      <c r="E45" s="34" t="s">
        <v>64</v>
      </c>
      <c r="F45" s="11">
        <v>0</v>
      </c>
      <c r="G45" s="21"/>
    </row>
    <row r="46" spans="1:11" ht="14.25" customHeight="1" x14ac:dyDescent="0.2">
      <c r="E46" s="1" t="s">
        <v>65</v>
      </c>
      <c r="F46" s="11">
        <v>-191044.69000000507</v>
      </c>
      <c r="G46" s="21"/>
    </row>
    <row r="47" spans="1:11" x14ac:dyDescent="0.2">
      <c r="E47" s="1" t="s">
        <v>66</v>
      </c>
      <c r="F47" s="10">
        <v>5428.51</v>
      </c>
    </row>
    <row r="48" spans="1:11" ht="11.25" customHeight="1" x14ac:dyDescent="0.2"/>
    <row r="49" spans="1:12" ht="10.5" customHeight="1" x14ac:dyDescent="0.2">
      <c r="E49" s="3" t="s">
        <v>67</v>
      </c>
      <c r="F49" s="7"/>
      <c r="G49" s="30">
        <f>SUM(G41:G48)</f>
        <v>6245599.2299999949</v>
      </c>
    </row>
    <row r="50" spans="1:12" ht="15.75" customHeight="1" thickBot="1" x14ac:dyDescent="0.25">
      <c r="A50" s="3" t="s">
        <v>68</v>
      </c>
      <c r="B50" s="35" t="s">
        <v>3</v>
      </c>
      <c r="C50" s="36">
        <f>SUM(C6:C39)</f>
        <v>12970586.01</v>
      </c>
      <c r="E50" s="3" t="s">
        <v>69</v>
      </c>
      <c r="F50" s="5"/>
      <c r="G50" s="37">
        <f>G39+G49</f>
        <v>12970586.009999994</v>
      </c>
      <c r="H50" s="6">
        <f>+C50-G50</f>
        <v>0</v>
      </c>
    </row>
    <row r="51" spans="1:12" ht="14.25" customHeight="1" thickTop="1" x14ac:dyDescent="0.2">
      <c r="H51" s="6"/>
      <c r="L51" s="6"/>
    </row>
    <row r="52" spans="1:12" x14ac:dyDescent="0.2">
      <c r="A52" s="4" t="s">
        <v>70</v>
      </c>
      <c r="B52" s="35"/>
      <c r="C52" s="38">
        <f>SUM(B53:B56)</f>
        <v>1245109282.3</v>
      </c>
      <c r="E52" s="39" t="s">
        <v>71</v>
      </c>
      <c r="F52" s="8"/>
      <c r="G52" s="38">
        <f>SUM(F53)</f>
        <v>1245109282.3</v>
      </c>
      <c r="H52" s="6"/>
      <c r="K52" s="11"/>
    </row>
    <row r="53" spans="1:12" x14ac:dyDescent="0.2">
      <c r="A53" s="1" t="s">
        <v>72</v>
      </c>
      <c r="B53" s="5">
        <v>1060091169.77</v>
      </c>
      <c r="C53" s="35"/>
      <c r="E53" s="1" t="s">
        <v>73</v>
      </c>
      <c r="F53" s="10">
        <v>1245109282.3</v>
      </c>
      <c r="G53" s="35"/>
      <c r="H53" s="35" t="s">
        <v>3</v>
      </c>
      <c r="K53" s="6"/>
    </row>
    <row r="54" spans="1:12" x14ac:dyDescent="0.2">
      <c r="A54" s="1" t="s">
        <v>74</v>
      </c>
      <c r="B54" s="40">
        <v>22681782.16</v>
      </c>
      <c r="C54" s="41"/>
      <c r="E54" s="6"/>
      <c r="F54" s="42"/>
      <c r="G54" s="41"/>
      <c r="H54" s="6"/>
    </row>
    <row r="55" spans="1:12" x14ac:dyDescent="0.2">
      <c r="A55" s="1" t="s">
        <v>75</v>
      </c>
      <c r="B55" s="40">
        <v>159868384.82999998</v>
      </c>
      <c r="F55" s="42"/>
      <c r="G55" s="41"/>
      <c r="I55" s="6"/>
      <c r="K55" s="6"/>
    </row>
    <row r="56" spans="1:12" ht="31.5" customHeight="1" x14ac:dyDescent="0.35">
      <c r="A56" s="43" t="s">
        <v>76</v>
      </c>
      <c r="B56" s="44">
        <v>2467945.54</v>
      </c>
      <c r="E56" s="12"/>
      <c r="F56" s="42"/>
      <c r="G56" s="45"/>
    </row>
    <row r="57" spans="1:12" ht="6.75" customHeight="1" x14ac:dyDescent="0.35">
      <c r="B57" s="45"/>
      <c r="C57" s="41"/>
      <c r="E57" s="12"/>
      <c r="F57" s="42"/>
      <c r="G57" s="45"/>
      <c r="I57" s="6"/>
      <c r="K57" s="6"/>
    </row>
    <row r="58" spans="1:12" ht="15" x14ac:dyDescent="0.35">
      <c r="A58" s="4" t="s">
        <v>77</v>
      </c>
      <c r="B58" s="45"/>
      <c r="C58" s="46">
        <f>SUM(B59:B60)</f>
        <v>1051711.28</v>
      </c>
      <c r="E58" s="4" t="s">
        <v>78</v>
      </c>
      <c r="G58" s="46">
        <f>+F59</f>
        <v>1051711.28</v>
      </c>
      <c r="K58" s="6"/>
    </row>
    <row r="59" spans="1:12" ht="14.25" customHeight="1" x14ac:dyDescent="0.2">
      <c r="A59" s="1" t="s">
        <v>79</v>
      </c>
      <c r="B59" s="47">
        <v>1047069.72</v>
      </c>
      <c r="C59" s="41"/>
      <c r="E59" s="1" t="s">
        <v>78</v>
      </c>
      <c r="F59" s="19">
        <v>1051711.28</v>
      </c>
      <c r="H59" s="6">
        <f>+C52-G52</f>
        <v>0</v>
      </c>
      <c r="K59" s="48">
        <f>+G50-C50</f>
        <v>0</v>
      </c>
    </row>
    <row r="60" spans="1:12" ht="23.25" customHeight="1" x14ac:dyDescent="0.2">
      <c r="A60" s="49" t="s">
        <v>80</v>
      </c>
      <c r="B60" s="44">
        <v>4641.5600000000004</v>
      </c>
      <c r="C60" s="41"/>
      <c r="F60" s="14"/>
    </row>
    <row r="61" spans="1:12" ht="15" x14ac:dyDescent="0.35">
      <c r="B61" s="45"/>
      <c r="C61" s="41"/>
      <c r="H61" s="6" t="s">
        <v>0</v>
      </c>
      <c r="K61" s="6">
        <f>+G52-C52</f>
        <v>0</v>
      </c>
    </row>
    <row r="62" spans="1:12" ht="15" x14ac:dyDescent="0.35">
      <c r="B62" s="45"/>
      <c r="C62" s="41"/>
      <c r="D62" s="41"/>
    </row>
    <row r="63" spans="1:12" ht="12" customHeight="1" x14ac:dyDescent="0.35">
      <c r="B63" s="45"/>
      <c r="C63" s="41"/>
      <c r="D63" s="41"/>
    </row>
    <row r="64" spans="1:12" ht="12" customHeight="1" x14ac:dyDescent="0.35">
      <c r="B64" s="45"/>
      <c r="C64" s="41"/>
      <c r="D64" s="41"/>
    </row>
    <row r="65" spans="1:11" ht="15.75" x14ac:dyDescent="0.25">
      <c r="A65" s="50" t="s">
        <v>81</v>
      </c>
      <c r="C65" s="51"/>
      <c r="D65" s="41"/>
      <c r="F65" s="50" t="s">
        <v>82</v>
      </c>
      <c r="G65" s="52"/>
      <c r="H65" s="6">
        <f>+C58-G58</f>
        <v>0</v>
      </c>
    </row>
    <row r="66" spans="1:11" ht="15.75" x14ac:dyDescent="0.25">
      <c r="A66" s="52"/>
      <c r="C66" s="51"/>
      <c r="D66" s="41"/>
      <c r="F66" s="52"/>
      <c r="G66" s="52"/>
    </row>
    <row r="67" spans="1:11" ht="15.75" x14ac:dyDescent="0.25">
      <c r="D67" s="41"/>
      <c r="F67" s="52"/>
      <c r="G67" s="52"/>
      <c r="K67" s="6"/>
    </row>
    <row r="68" spans="1:11" ht="16.5" customHeight="1" x14ac:dyDescent="0.2">
      <c r="D68" s="41"/>
    </row>
    <row r="69" spans="1:11" ht="16.5" customHeight="1" x14ac:dyDescent="0.2">
      <c r="D69" s="41"/>
    </row>
    <row r="70" spans="1:11" ht="16.5" customHeight="1" x14ac:dyDescent="0.2">
      <c r="D70" s="41"/>
    </row>
    <row r="71" spans="1:11" ht="16.5" customHeight="1" x14ac:dyDescent="0.2"/>
    <row r="72" spans="1:11" ht="16.5" customHeight="1" x14ac:dyDescent="0.2"/>
    <row r="78" spans="1:11" ht="15.75" x14ac:dyDescent="0.25">
      <c r="D78" s="52"/>
    </row>
    <row r="79" spans="1:11" ht="15.75" x14ac:dyDescent="0.25">
      <c r="D79" s="52"/>
    </row>
    <row r="80" spans="1:11" ht="15.75" x14ac:dyDescent="0.25">
      <c r="D80" s="52"/>
    </row>
  </sheetData>
  <mergeCells count="3">
    <mergeCell ref="A2:G2"/>
    <mergeCell ref="A3:G3"/>
    <mergeCell ref="A4:G4"/>
  </mergeCells>
  <printOptions horizontalCentered="1"/>
  <pageMargins left="0.11811023622047245" right="0.23622047244094491" top="0.62992125984251968" bottom="0.19685039370078741" header="0" footer="0"/>
  <pageSetup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B0F8B-8394-4016-B037-EFD847772120}">
  <sheetPr>
    <pageSetUpPr fitToPage="1"/>
  </sheetPr>
  <dimension ref="A1:I64"/>
  <sheetViews>
    <sheetView tabSelected="1" view="pageBreakPreview" topLeftCell="A33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51.140625" style="1" customWidth="1"/>
    <col min="2" max="2" width="16" style="1" customWidth="1"/>
    <col min="3" max="3" width="15" style="1" customWidth="1"/>
    <col min="4" max="4" width="1.28515625" style="1" customWidth="1"/>
    <col min="5" max="5" width="50.85546875" style="1" customWidth="1"/>
    <col min="6" max="6" width="16" style="1" customWidth="1"/>
    <col min="7" max="7" width="14.7109375" style="1" customWidth="1"/>
    <col min="8" max="8" width="20.28515625" style="1" bestFit="1" customWidth="1"/>
    <col min="9" max="16384" width="11.42578125" style="1"/>
  </cols>
  <sheetData>
    <row r="1" spans="1:9" ht="15" customHeight="1" x14ac:dyDescent="0.25">
      <c r="A1" s="53" t="s">
        <v>1</v>
      </c>
      <c r="B1" s="54"/>
      <c r="C1" s="54"/>
      <c r="D1" s="54"/>
      <c r="E1" s="54"/>
      <c r="F1" s="54"/>
      <c r="G1" s="55"/>
    </row>
    <row r="2" spans="1:9" ht="15" customHeight="1" x14ac:dyDescent="0.2">
      <c r="A2" s="56" t="s">
        <v>137</v>
      </c>
      <c r="B2" s="57"/>
      <c r="C2" s="57"/>
      <c r="D2" s="57"/>
      <c r="E2" s="57"/>
      <c r="F2" s="57"/>
      <c r="G2" s="55"/>
    </row>
    <row r="3" spans="1:9" ht="19.5" customHeight="1" thickBot="1" x14ac:dyDescent="0.25">
      <c r="A3" s="58" t="s">
        <v>2</v>
      </c>
      <c r="B3" s="59"/>
      <c r="C3" s="59"/>
      <c r="D3" s="59"/>
      <c r="E3" s="59"/>
      <c r="F3" s="59"/>
      <c r="G3" s="60"/>
      <c r="H3" s="61"/>
    </row>
    <row r="4" spans="1:9" ht="18" customHeight="1" x14ac:dyDescent="0.2">
      <c r="A4" s="3" t="s">
        <v>83</v>
      </c>
      <c r="E4" s="3" t="s">
        <v>84</v>
      </c>
      <c r="G4" s="14"/>
      <c r="H4" s="61"/>
      <c r="I4" s="61"/>
    </row>
    <row r="5" spans="1:9" ht="16.5" customHeight="1" x14ac:dyDescent="0.2">
      <c r="A5" s="4" t="s">
        <v>85</v>
      </c>
      <c r="C5" s="14">
        <f>SUM(B6:B7)</f>
        <v>7489110.8499999996</v>
      </c>
      <c r="D5" s="61"/>
      <c r="E5" s="17" t="s">
        <v>86</v>
      </c>
      <c r="F5" s="62"/>
      <c r="G5" s="62">
        <f>SUM(F6:F7)</f>
        <v>11315595.51</v>
      </c>
      <c r="H5" s="61"/>
    </row>
    <row r="6" spans="1:9" x14ac:dyDescent="0.2">
      <c r="A6" s="1" t="s">
        <v>87</v>
      </c>
      <c r="B6" s="13">
        <v>2303751.14</v>
      </c>
      <c r="C6" s="14"/>
      <c r="E6" s="24" t="s">
        <v>87</v>
      </c>
      <c r="F6" s="63">
        <v>2544684.35</v>
      </c>
      <c r="G6" s="62"/>
      <c r="H6" s="61"/>
    </row>
    <row r="7" spans="1:9" x14ac:dyDescent="0.2">
      <c r="A7" s="43" t="s">
        <v>88</v>
      </c>
      <c r="B7" s="64">
        <v>5185359.71</v>
      </c>
      <c r="E7" s="24" t="s">
        <v>89</v>
      </c>
      <c r="F7" s="10">
        <v>8770911.1600000001</v>
      </c>
      <c r="G7" s="62"/>
    </row>
    <row r="8" spans="1:9" x14ac:dyDescent="0.2">
      <c r="C8" s="14"/>
      <c r="E8" s="24"/>
      <c r="F8" s="11"/>
      <c r="G8" s="62"/>
    </row>
    <row r="9" spans="1:9" x14ac:dyDescent="0.2">
      <c r="A9" s="17" t="s">
        <v>90</v>
      </c>
      <c r="B9" s="62"/>
      <c r="C9" s="62">
        <f>SUM(B10)</f>
        <v>1035054.7000000001</v>
      </c>
      <c r="E9" s="4" t="s">
        <v>91</v>
      </c>
      <c r="G9" s="62">
        <f>SUM(F10:F12)</f>
        <v>5394570.3599999994</v>
      </c>
    </row>
    <row r="10" spans="1:9" x14ac:dyDescent="0.2">
      <c r="A10" s="24" t="s">
        <v>87</v>
      </c>
      <c r="B10" s="65">
        <v>1035054.7000000001</v>
      </c>
      <c r="C10" s="62"/>
      <c r="D10" s="61"/>
      <c r="E10" s="1" t="s">
        <v>87</v>
      </c>
      <c r="F10" s="13">
        <v>1362055.71</v>
      </c>
      <c r="H10" s="61"/>
    </row>
    <row r="11" spans="1:9" ht="25.5" x14ac:dyDescent="0.2">
      <c r="A11" s="24"/>
      <c r="B11" s="14"/>
      <c r="C11" s="62"/>
      <c r="E11" s="43" t="s">
        <v>92</v>
      </c>
      <c r="F11" s="13">
        <v>3296997.15</v>
      </c>
    </row>
    <row r="12" spans="1:9" ht="15" customHeight="1" x14ac:dyDescent="0.2">
      <c r="A12" s="17" t="s">
        <v>93</v>
      </c>
      <c r="C12" s="14">
        <f>SUM(B13:B15)</f>
        <v>5486810.9199999999</v>
      </c>
      <c r="E12" s="1" t="s">
        <v>94</v>
      </c>
      <c r="F12" s="64">
        <v>735517.5</v>
      </c>
    </row>
    <row r="13" spans="1:9" x14ac:dyDescent="0.2">
      <c r="A13" s="24" t="s">
        <v>87</v>
      </c>
      <c r="B13" s="66">
        <v>971876.47</v>
      </c>
      <c r="F13" s="14"/>
    </row>
    <row r="14" spans="1:9" ht="25.5" x14ac:dyDescent="0.2">
      <c r="A14" s="67" t="s">
        <v>95</v>
      </c>
      <c r="B14" s="13">
        <v>3383724.27</v>
      </c>
      <c r="C14" s="6"/>
      <c r="E14" s="4" t="s">
        <v>96</v>
      </c>
      <c r="G14" s="14">
        <f>SUM(F15:F16)</f>
        <v>1004564.73</v>
      </c>
    </row>
    <row r="15" spans="1:9" x14ac:dyDescent="0.2">
      <c r="A15" s="24" t="s">
        <v>94</v>
      </c>
      <c r="B15" s="68">
        <v>1131210.18</v>
      </c>
      <c r="E15" s="1" t="s">
        <v>87</v>
      </c>
      <c r="F15" s="13">
        <v>711744.7</v>
      </c>
    </row>
    <row r="16" spans="1:9" x14ac:dyDescent="0.2">
      <c r="A16" s="24"/>
      <c r="B16" s="14"/>
      <c r="C16" s="14"/>
      <c r="E16" s="1" t="s">
        <v>97</v>
      </c>
      <c r="F16" s="69">
        <v>292820.03000000003</v>
      </c>
    </row>
    <row r="17" spans="1:8" x14ac:dyDescent="0.2">
      <c r="A17" s="4" t="s">
        <v>98</v>
      </c>
      <c r="B17" s="14"/>
      <c r="C17" s="14">
        <f>SUM(B18:B21)</f>
        <v>1845488.5199999998</v>
      </c>
    </row>
    <row r="18" spans="1:8" x14ac:dyDescent="0.2">
      <c r="A18" s="1" t="s">
        <v>99</v>
      </c>
      <c r="B18" s="13">
        <v>202702.17</v>
      </c>
      <c r="D18" s="61"/>
      <c r="E18" s="17" t="s">
        <v>100</v>
      </c>
      <c r="F18" s="70"/>
      <c r="G18" s="70">
        <f>SUM(F19:F20)</f>
        <v>257727.72</v>
      </c>
    </row>
    <row r="19" spans="1:8" x14ac:dyDescent="0.2">
      <c r="A19" s="1" t="s">
        <v>101</v>
      </c>
      <c r="B19" s="13">
        <v>640646.1399999999</v>
      </c>
      <c r="C19" s="14"/>
      <c r="D19" s="6"/>
      <c r="E19" s="1" t="s">
        <v>87</v>
      </c>
      <c r="F19" s="20">
        <v>257727.72</v>
      </c>
      <c r="G19" s="70"/>
    </row>
    <row r="20" spans="1:8" x14ac:dyDescent="0.2">
      <c r="A20" s="1" t="s">
        <v>102</v>
      </c>
      <c r="B20" s="13">
        <v>57266.5</v>
      </c>
      <c r="E20" s="24" t="s">
        <v>88</v>
      </c>
      <c r="F20" s="71">
        <v>0</v>
      </c>
    </row>
    <row r="21" spans="1:8" x14ac:dyDescent="0.2">
      <c r="A21" s="1" t="s">
        <v>103</v>
      </c>
      <c r="B21" s="19">
        <v>944873.70999999985</v>
      </c>
    </row>
    <row r="22" spans="1:8" ht="18" x14ac:dyDescent="0.25">
      <c r="E22" s="4" t="s">
        <v>104</v>
      </c>
      <c r="G22" s="8">
        <f>SUM(F23:F25)</f>
        <v>256669.55</v>
      </c>
      <c r="H22" s="72"/>
    </row>
    <row r="23" spans="1:8" ht="13.5" customHeight="1" x14ac:dyDescent="0.25">
      <c r="A23" s="17" t="s">
        <v>105</v>
      </c>
      <c r="C23" s="14">
        <f>SUM(B24:B25)</f>
        <v>629057.30000000005</v>
      </c>
      <c r="E23" s="1" t="s">
        <v>106</v>
      </c>
      <c r="F23" s="5">
        <v>190575.77</v>
      </c>
      <c r="G23" s="6"/>
      <c r="H23" s="72" t="s">
        <v>107</v>
      </c>
    </row>
    <row r="24" spans="1:8" ht="14.25" customHeight="1" x14ac:dyDescent="0.25">
      <c r="A24" s="24" t="s">
        <v>87</v>
      </c>
      <c r="B24" s="13">
        <v>136373.6</v>
      </c>
      <c r="C24" s="62"/>
      <c r="E24" s="73" t="s">
        <v>108</v>
      </c>
      <c r="F24" s="5">
        <v>66093.78</v>
      </c>
      <c r="H24" s="72"/>
    </row>
    <row r="25" spans="1:8" ht="14.25" customHeight="1" x14ac:dyDescent="0.2">
      <c r="A25" s="1" t="s">
        <v>97</v>
      </c>
      <c r="B25" s="64">
        <v>492683.7</v>
      </c>
      <c r="E25" s="1" t="s">
        <v>109</v>
      </c>
      <c r="F25" s="10">
        <v>0</v>
      </c>
    </row>
    <row r="26" spans="1:8" ht="14.25" customHeight="1" x14ac:dyDescent="0.35">
      <c r="B26" s="16"/>
      <c r="C26" s="74"/>
      <c r="E26" s="73"/>
      <c r="F26" s="11"/>
    </row>
    <row r="27" spans="1:8" ht="14.25" customHeight="1" x14ac:dyDescent="0.2">
      <c r="A27" s="4" t="s">
        <v>110</v>
      </c>
      <c r="B27" s="75"/>
      <c r="C27" s="75">
        <f>SUM(B28:B30)</f>
        <v>1253108.51</v>
      </c>
      <c r="E27" s="73"/>
      <c r="F27" s="11"/>
    </row>
    <row r="28" spans="1:8" x14ac:dyDescent="0.2">
      <c r="A28" s="1" t="s">
        <v>111</v>
      </c>
      <c r="B28" s="13">
        <v>39943.99</v>
      </c>
      <c r="C28" s="75"/>
      <c r="E28" s="76" t="s">
        <v>112</v>
      </c>
      <c r="F28" s="11"/>
      <c r="G28" s="8">
        <f>SUM(F29)</f>
        <v>177764.92</v>
      </c>
    </row>
    <row r="29" spans="1:8" x14ac:dyDescent="0.2">
      <c r="A29" s="21" t="s">
        <v>113</v>
      </c>
      <c r="B29" s="11">
        <v>0</v>
      </c>
      <c r="E29" s="73" t="s">
        <v>114</v>
      </c>
      <c r="F29" s="10">
        <v>177764.92</v>
      </c>
      <c r="H29" s="61"/>
    </row>
    <row r="30" spans="1:8" x14ac:dyDescent="0.2">
      <c r="A30" s="21" t="s">
        <v>115</v>
      </c>
      <c r="B30" s="10">
        <v>1213164.52</v>
      </c>
    </row>
    <row r="31" spans="1:8" x14ac:dyDescent="0.2">
      <c r="E31" s="77" t="s">
        <v>116</v>
      </c>
      <c r="G31" s="8">
        <f>SUM(F32)</f>
        <v>207254.69</v>
      </c>
    </row>
    <row r="32" spans="1:8" x14ac:dyDescent="0.2">
      <c r="A32" s="4" t="s">
        <v>117</v>
      </c>
      <c r="B32" s="75"/>
      <c r="C32" s="14">
        <f>SUM(B33:B40)</f>
        <v>1466873.6900000002</v>
      </c>
      <c r="D32" s="61"/>
      <c r="E32" s="73" t="s">
        <v>118</v>
      </c>
      <c r="F32" s="19">
        <v>207254.69</v>
      </c>
    </row>
    <row r="33" spans="1:8" x14ac:dyDescent="0.2">
      <c r="A33" s="1" t="s">
        <v>119</v>
      </c>
      <c r="B33" s="75">
        <v>568978.5199999999</v>
      </c>
      <c r="C33" s="14"/>
    </row>
    <row r="34" spans="1:8" x14ac:dyDescent="0.2">
      <c r="A34" s="1" t="s">
        <v>120</v>
      </c>
      <c r="B34" s="13">
        <v>339</v>
      </c>
      <c r="E34" s="77" t="s">
        <v>121</v>
      </c>
      <c r="F34" s="5"/>
      <c r="G34" s="8">
        <f>SUM(F35)</f>
        <v>457283.56</v>
      </c>
    </row>
    <row r="35" spans="1:8" x14ac:dyDescent="0.2">
      <c r="A35" s="1" t="s">
        <v>122</v>
      </c>
      <c r="B35" s="75">
        <v>554953.81000000006</v>
      </c>
      <c r="C35" s="75"/>
      <c r="E35" s="1" t="s">
        <v>123</v>
      </c>
      <c r="F35" s="19">
        <v>457283.56</v>
      </c>
    </row>
    <row r="36" spans="1:8" x14ac:dyDescent="0.2">
      <c r="A36" s="1" t="s">
        <v>124</v>
      </c>
      <c r="B36" s="13">
        <v>19988.98</v>
      </c>
      <c r="H36" s="78"/>
    </row>
    <row r="37" spans="1:8" x14ac:dyDescent="0.2">
      <c r="A37" s="1" t="s">
        <v>125</v>
      </c>
      <c r="B37" s="75">
        <v>195483.51</v>
      </c>
      <c r="C37" s="14"/>
      <c r="H37" s="79"/>
    </row>
    <row r="38" spans="1:8" x14ac:dyDescent="0.2">
      <c r="A38" s="1" t="s">
        <v>126</v>
      </c>
      <c r="B38" s="75">
        <v>20630.580000000002</v>
      </c>
      <c r="C38" s="14"/>
      <c r="H38" s="79"/>
    </row>
    <row r="39" spans="1:8" x14ac:dyDescent="0.2">
      <c r="A39" s="1" t="s">
        <v>127</v>
      </c>
      <c r="B39" s="75">
        <v>0</v>
      </c>
      <c r="C39" s="14"/>
      <c r="H39" s="6"/>
    </row>
    <row r="40" spans="1:8" x14ac:dyDescent="0.2">
      <c r="A40" s="1" t="s">
        <v>128</v>
      </c>
      <c r="B40" s="68">
        <v>106499.29</v>
      </c>
      <c r="C40" s="14"/>
      <c r="H40" s="61"/>
    </row>
    <row r="42" spans="1:8" x14ac:dyDescent="0.2">
      <c r="A42" s="4" t="s">
        <v>129</v>
      </c>
      <c r="C42" s="14">
        <f>SUM(B43:B44)</f>
        <v>56971.24</v>
      </c>
    </row>
    <row r="43" spans="1:8" x14ac:dyDescent="0.2">
      <c r="A43" s="1" t="s">
        <v>130</v>
      </c>
      <c r="B43" s="11">
        <v>13152.78</v>
      </c>
      <c r="H43" s="6"/>
    </row>
    <row r="44" spans="1:8" x14ac:dyDescent="0.2">
      <c r="A44" s="1" t="s">
        <v>131</v>
      </c>
      <c r="B44" s="22">
        <v>43818.46</v>
      </c>
    </row>
    <row r="45" spans="1:8" x14ac:dyDescent="0.2">
      <c r="D45" s="61"/>
    </row>
    <row r="46" spans="1:8" x14ac:dyDescent="0.2">
      <c r="B46" s="12"/>
    </row>
    <row r="47" spans="1:8" x14ac:dyDescent="0.2">
      <c r="A47" s="3" t="s">
        <v>132</v>
      </c>
      <c r="B47" s="80"/>
      <c r="C47" s="13">
        <f>SUM(C5:C46)</f>
        <v>19262475.73</v>
      </c>
      <c r="E47" s="3" t="s">
        <v>133</v>
      </c>
      <c r="F47" s="5"/>
      <c r="G47" s="14">
        <f>SUM(G5:G44)</f>
        <v>19071431.039999999</v>
      </c>
    </row>
    <row r="48" spans="1:8" ht="16.5" customHeight="1" x14ac:dyDescent="0.2">
      <c r="A48" s="3" t="str">
        <f>IF(C48=0,"PERDIDA","UTILIDAD")</f>
        <v>PERDIDA</v>
      </c>
      <c r="B48" s="81"/>
      <c r="C48" s="13">
        <f>IF(SUM(-C47+G47)&lt;0,0,SUM(-C47+G47))</f>
        <v>0</v>
      </c>
      <c r="E48" s="82" t="str">
        <f>IF(G48=0,"","PERDIDA")</f>
        <v>PERDIDA</v>
      </c>
      <c r="G48" s="83">
        <f>IF(SUM(-G47+C47)&lt;0,0,SUM(-G47+C47))</f>
        <v>191044.69000000134</v>
      </c>
    </row>
    <row r="49" spans="1:8" ht="13.5" thickBot="1" x14ac:dyDescent="0.25">
      <c r="A49" s="82" t="s">
        <v>134</v>
      </c>
      <c r="B49" s="84" t="s">
        <v>3</v>
      </c>
      <c r="C49" s="85">
        <f>+C47+C48</f>
        <v>19262475.73</v>
      </c>
      <c r="E49" s="1" t="s">
        <v>135</v>
      </c>
      <c r="F49" s="30" t="s">
        <v>3</v>
      </c>
      <c r="G49" s="85">
        <f>+G47+G48</f>
        <v>19262475.73</v>
      </c>
    </row>
    <row r="50" spans="1:8" ht="13.5" thickTop="1" x14ac:dyDescent="0.2"/>
    <row r="56" spans="1:8" x14ac:dyDescent="0.2">
      <c r="H56" s="6"/>
    </row>
    <row r="57" spans="1:8" x14ac:dyDescent="0.2">
      <c r="C57" s="14"/>
      <c r="G57" s="83"/>
      <c r="H57" s="6"/>
    </row>
    <row r="58" spans="1:8" x14ac:dyDescent="0.2">
      <c r="H58" s="83"/>
    </row>
    <row r="59" spans="1:8" x14ac:dyDescent="0.2">
      <c r="A59" s="82"/>
      <c r="B59" s="84"/>
      <c r="C59" s="30"/>
      <c r="F59" s="30"/>
      <c r="G59" s="30"/>
    </row>
    <row r="60" spans="1:8" ht="15.75" x14ac:dyDescent="0.25">
      <c r="A60" s="86"/>
      <c r="B60" s="87"/>
      <c r="C60" s="87"/>
      <c r="E60" s="87"/>
      <c r="F60" s="86"/>
      <c r="G60" s="88"/>
    </row>
    <row r="61" spans="1:8" ht="15.75" x14ac:dyDescent="0.25">
      <c r="A61" s="86"/>
      <c r="C61" s="89"/>
      <c r="D61" s="52"/>
      <c r="F61" s="86"/>
      <c r="G61" s="88"/>
    </row>
    <row r="62" spans="1:8" ht="15.75" x14ac:dyDescent="0.25">
      <c r="A62" s="88"/>
      <c r="D62" s="52"/>
      <c r="F62" s="88"/>
      <c r="G62" s="88"/>
    </row>
    <row r="64" spans="1:8" ht="15.75" x14ac:dyDescent="0.2">
      <c r="D64" s="87"/>
    </row>
  </sheetData>
  <printOptions horizontalCentered="1"/>
  <pageMargins left="0.11811023622047245" right="0.23622047244094491" top="0.62992125984251968" bottom="0.19685039370078741" header="0" footer="0"/>
  <pageSetup scale="75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 (BVES)</vt:lpstr>
      <vt:lpstr>EST.RESULTAD  (BVES)</vt:lpstr>
      <vt:lpstr>'BALANCE  (BVES)'!Área_de_impresión</vt:lpstr>
      <vt:lpstr>'EST.RESULTAD 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2020-12-17T19:01:52Z</dcterms:created>
  <dcterms:modified xsi:type="dcterms:W3CDTF">2020-12-17T19:06:08Z</dcterms:modified>
</cp:coreProperties>
</file>