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0\Legal\BVES\"/>
    </mc:Choice>
  </mc:AlternateContent>
  <xr:revisionPtr revIDLastSave="0" documentId="13_ncr:1_{E7E49AE4-DAD0-452F-8298-5118BDA48DD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_xlnm.Print_Area" localSheetId="0">'Balance BVES'!$B$1:$E$58</definedName>
    <definedName name="_xlnm.Print_Area" localSheetId="1">'ER BVES'!$A$1:$E$48</definedName>
    <definedName name="DATE">'ER BVES'!$B$3</definedName>
    <definedName name="EN_MILES">'[1]ER Mensual'!$D$2</definedName>
  </definedNames>
  <calcPr calcId="191029"/>
  <pivotCaches>
    <pivotCache cacheId="8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0" l="1"/>
  <c r="B26" i="20"/>
  <c r="B19" i="20"/>
  <c r="B32" i="20"/>
  <c r="B11" i="20"/>
  <c r="B25" i="20"/>
  <c r="B18" i="20"/>
  <c r="B10" i="20"/>
  <c r="B33" i="20"/>
  <c r="B12" i="20"/>
  <c r="B17" i="20"/>
  <c r="B30" i="20"/>
  <c r="B9" i="20"/>
  <c r="B13" i="20"/>
  <c r="B20" i="20"/>
  <c r="B22" i="20"/>
  <c r="B16" i="20"/>
  <c r="B8" i="20"/>
  <c r="B21" i="20"/>
  <c r="B7" i="20"/>
  <c r="B27" i="20"/>
  <c r="B23" i="20" l="1"/>
  <c r="B29" i="20" l="1"/>
  <c r="B31" i="20" l="1"/>
  <c r="B34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0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{[Accounts].[BKW.2121.08  ADEUDADO A ENTIDADES EXTRANJERAS],[Accounts].[BKW.2122.08  ADEUDADO A ENTIDADES EXTRANJERAS],[Accounts].[BKW.2123.08  ADEUDADO A ENTIDADES EXTRANJERAS]}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</metadataStrings>
  <mdxMetadata count="39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s">
      <ms ns="14" c="0"/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s">
      <ms ns="20" c="0"/>
    </mdx>
    <mdx n="0" f="m">
      <t c="1">
        <n x="21"/>
      </t>
    </mdx>
    <mdx n="0" f="s">
      <ms ns="22" c="0"/>
    </mdx>
    <mdx n="0" f="m">
      <t c="1">
        <n x="23"/>
      </t>
    </mdx>
    <mdx n="0" f="m">
      <t c="1">
        <n x="24"/>
      </t>
    </mdx>
    <mdx n="0" f="m">
      <t c="1">
        <n x="25"/>
      </t>
    </mdx>
    <mdx n="0" f="s">
      <ms ns="26" c="0"/>
    </mdx>
    <mdx n="0" f="s">
      <ms ns="27" c="0"/>
    </mdx>
    <mdx n="0" f="m">
      <t c="1">
        <n x="28"/>
      </t>
    </mdx>
    <mdx n="0" f="m">
      <t c="1">
        <n x="29"/>
      </t>
    </mdx>
    <mdx n="0" f="m">
      <t c="1">
        <n x="30"/>
      </t>
    </mdx>
    <mdx n="0" f="s">
      <ms ns="31" c="0"/>
    </mdx>
    <mdx n="0" f="m">
      <t c="1">
        <n x="32"/>
      </t>
    </mdx>
    <mdx n="0" f="m">
      <t c="1">
        <n x="33"/>
      </t>
    </mdx>
    <mdx n="0" f="m">
      <t c="1">
        <n x="34"/>
      </t>
    </mdx>
    <mdx n="0" f="m">
      <t c="1">
        <n x="35"/>
      </t>
    </mdx>
    <mdx n="0" f="s">
      <ms ns="36" c="0"/>
    </mdx>
    <mdx n="0" f="s">
      <ms ns="37" c="0"/>
    </mdx>
    <mdx n="0" f="m">
      <t c="1">
        <n x="38"/>
      </t>
    </mdx>
    <mdx n="0" f="m">
      <t c="1">
        <n x="39"/>
      </t>
    </mdx>
  </mdxMetadata>
  <valueMetadata count="3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</valueMetadata>
</metadata>
</file>

<file path=xl/sharedStrings.xml><?xml version="1.0" encoding="utf-8"?>
<sst xmlns="http://schemas.openxmlformats.org/spreadsheetml/2006/main" count="58" uniqueCount="47">
  <si>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</si>
  <si>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</si>
  <si>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</si>
  <si>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</si>
  <si>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</si>
  <si>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</si>
  <si>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</si>
  <si>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</si>
  <si>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</si>
  <si>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</si>
  <si>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</si>
  <si>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</si>
  <si>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</si>
  <si>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</si>
  <si>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</si>
  <si>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</si>
  <si>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</si>
  <si>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</si>
  <si>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</si>
  <si>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</si>
  <si>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</si>
  <si>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</si>
  <si>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</si>
  <si>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</si>
  <si>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</si>
  <si>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</si>
  <si>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</si>
  <si>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</si>
  <si>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Contador General</t>
  </si>
  <si>
    <t>Gerente de Finanzas y Tesorería</t>
  </si>
  <si>
    <t>Caja y bancos</t>
  </si>
  <si>
    <t>Reportos y otras operaciones bursátiles</t>
  </si>
  <si>
    <t>Inversiones financieras, netas</t>
  </si>
  <si>
    <t>Cartera de préstamos, neta de reservas de saneamiento</t>
  </si>
  <si>
    <t>Diversos</t>
  </si>
  <si>
    <t xml:space="preserve">Bienes inmuebles, muebles y otros neto de depreciación acumulada </t>
  </si>
  <si>
    <t>Derechos futuros y contingencias</t>
  </si>
  <si>
    <t>Depósitos de clientes</t>
  </si>
  <si>
    <t>Préstamos  del Banco de Desarrollo de El Salvador</t>
  </si>
  <si>
    <t>Préstamos de otros bancos</t>
  </si>
  <si>
    <t>Reportos y otras obligaciones búrsatiles</t>
  </si>
  <si>
    <t xml:space="preserve">Títulos de emisión propias </t>
  </si>
  <si>
    <t>Cuentas por pagar</t>
  </si>
  <si>
    <t>Provisiones</t>
  </si>
  <si>
    <t>Capital social pagado</t>
  </si>
  <si>
    <t>Reserva de capital, resultados acumulados y patrimonio no ganado</t>
  </si>
  <si>
    <t>Compromisos futuros y contingencias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</si>
</sst>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35">
    <xf numFmtId="0" fontId="0" fillId="0" borderId="0" xfId="0"/>
    <xf numFmtId="0" fontId="4" fillId="0" borderId="0" xfId="0" applyFont="1"/>
    <xf numFmtId="0" fontId="4" fillId="0" borderId="2" xfId="0" applyFont="1" applyBorder="1"/>
    <xf numFmtId="0" fontId="5" fillId="0" borderId="0" xfId="0" applyFont="1"/>
    <xf numFmtId="166" fontId="5" fillId="0" borderId="0" xfId="0" applyNumberFormat="1" applyFont="1" applyAlignment="1">
      <alignment horizontal="left" vertical="center" wrapText="1"/>
    </xf>
    <xf numFmtId="0" fontId="6" fillId="0" borderId="2" xfId="0" applyFont="1" applyBorder="1"/>
    <xf numFmtId="14" fontId="6" fillId="0" borderId="2" xfId="0" applyNumberFormat="1" applyFont="1" applyBorder="1"/>
    <xf numFmtId="164" fontId="6" fillId="0" borderId="0" xfId="1" applyFont="1"/>
    <xf numFmtId="169" fontId="6" fillId="0" borderId="0" xfId="1" applyNumberFormat="1" applyFont="1" applyAlignment="1">
      <alignment horizontal="right" vertical="center" wrapText="1"/>
    </xf>
    <xf numFmtId="169" fontId="9" fillId="0" borderId="0" xfId="1" applyNumberFormat="1" applyFont="1" applyAlignment="1">
      <alignment horizontal="right" vertical="center" wrapText="1"/>
    </xf>
    <xf numFmtId="169" fontId="10" fillId="0" borderId="0" xfId="1" applyNumberFormat="1" applyFont="1" applyAlignment="1">
      <alignment horizontal="right" vertical="center" wrapText="1"/>
    </xf>
    <xf numFmtId="169" fontId="11" fillId="0" borderId="0" xfId="1" applyNumberFormat="1" applyFont="1" applyAlignment="1">
      <alignment horizontal="right" vertical="center" wrapText="1"/>
    </xf>
    <xf numFmtId="169" fontId="12" fillId="0" borderId="0" xfId="1" applyNumberFormat="1" applyFont="1" applyAlignment="1">
      <alignment horizontal="right" vertical="center" wrapText="1"/>
    </xf>
    <xf numFmtId="169" fontId="13" fillId="0" borderId="0" xfId="1" applyNumberFormat="1" applyFont="1" applyAlignment="1">
      <alignment horizontal="right" vertical="center" wrapText="1"/>
    </xf>
    <xf numFmtId="0" fontId="3" fillId="0" borderId="0" xfId="0" applyFont="1"/>
    <xf numFmtId="169" fontId="3" fillId="0" borderId="0" xfId="1" applyNumberFormat="1" applyFont="1"/>
    <xf numFmtId="164" fontId="3" fillId="0" borderId="0" xfId="1" applyFont="1"/>
    <xf numFmtId="14" fontId="8" fillId="0" borderId="2" xfId="0" quotePrefix="1" applyNumberFormat="1" applyFont="1" applyBorder="1" applyAlignment="1">
      <alignment horizontal="center"/>
    </xf>
    <xf numFmtId="169" fontId="8" fillId="0" borderId="0" xfId="1" applyNumberFormat="1" applyFont="1" applyAlignment="1">
      <alignment horizontal="right" vertical="center" wrapText="1"/>
    </xf>
    <xf numFmtId="169" fontId="9" fillId="0" borderId="0" xfId="1" applyNumberFormat="1" applyFont="1" applyAlignment="1">
      <alignment vertical="center" wrapText="1"/>
    </xf>
    <xf numFmtId="164" fontId="12" fillId="0" borderId="0" xfId="1" applyFont="1" applyAlignment="1">
      <alignment horizontal="right" vertical="center" wrapText="1"/>
    </xf>
    <xf numFmtId="164" fontId="14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167" fontId="5" fillId="0" borderId="0" xfId="0" applyNumberFormat="1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27" s="20"/>
        <tr r="B7" s="20"/>
        <tr r="B21" s="20"/>
        <tr r="B8" s="20"/>
        <tr r="B16" s="20"/>
        <tr r="B22" s="20"/>
        <tr r="B20" s="20"/>
        <tr r="B13" s="20"/>
        <tr r="B9" s="20"/>
        <tr r="B30" s="20"/>
        <tr r="B17" s="20"/>
        <tr r="B12" s="20"/>
        <tr r="B33" s="20"/>
        <tr r="B10" s="20"/>
        <tr r="B18" s="20"/>
        <tr r="B25" s="20"/>
        <tr r="B11" s="20"/>
        <tr r="B32" s="20"/>
        <tr r="B19" s="20"/>
        <tr r="B26" s="20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690790</xdr:colOff>
      <xdr:row>0</xdr:row>
      <xdr:rowOff>19050</xdr:rowOff>
    </xdr:from>
    <xdr:to>
      <xdr:col>4</xdr:col>
      <xdr:colOff>1013083</xdr:colOff>
      <xdr:row>1</xdr:row>
      <xdr:rowOff>183217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155C45B9-4827-46AA-A84B-2F1A8DB52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390" y="19050"/>
          <a:ext cx="1636743" cy="392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E55AB92-8EDB-4A17-AFD8-AE66BAF52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F57EF03-0C40-493D-82AE-7C45F6076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8365DA4-7EE4-46C6-8881-D64C03DC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8063A73-7B1D-44B3-BB33-256E75B9B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4B6672D-A160-4F05-A6C8-5772D3DA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9DD4C17A-97F2-4B01-A1F5-9E371F657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DB4DF7C-EABC-4BDA-8B53-6DEE61F20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  <xdr:twoCellAnchor editAs="oneCell">
    <xdr:from>
      <xdr:col>3</xdr:col>
      <xdr:colOff>681265</xdr:colOff>
      <xdr:row>0</xdr:row>
      <xdr:rowOff>0</xdr:rowOff>
    </xdr:from>
    <xdr:to>
      <xdr:col>4</xdr:col>
      <xdr:colOff>930720</xdr:colOff>
      <xdr:row>1</xdr:row>
      <xdr:rowOff>183217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69C9472-4ED0-4E28-90C0-CAFA1606A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865" y="0"/>
          <a:ext cx="1630580" cy="411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44135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Evelyn Concepcion Perez" refreshedDate="43887.327344791665" backgroundQuery="1" createdVersion="3" refreshedVersion="6" minRefreshableVersion="3" recordCount="0" tupleCache="1" supportSubquery="1" supportAdvancedDrill="1" xr:uid="{D4316529-E428-495F-868F-B3784324EB36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1]" c="BKW.4  DERECHOS FUTUROS Y CONTINGENCIAS"/>
        <s v="[Dim Fin Account].[Accounts].&amp;[25180]" c="BKW.5  COMPROMIS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444]" c="BKW.24  DEUDA SUBORDINADA"/>
        <s v="[Dim Fin Account].[Accounts].&amp;[26899]" c="BKW.13  ACTIVO FIJO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1"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736]" c="BKW.225  CRÉDITOS DIFERID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242]" c="BKW.113  INVERSIONES FINANCIERAS"/>
        <s v="[Dim Fin Account].[Accounts].&amp;[26667]" c="BKW.214  TÍTULOS DE EMISIÓN PROPIA"/>
        <s v="[Dim Fin Account].[Accounts].&amp;[26244]" c="BKW.112  ADQUISICIÓN TEMPORAL DE DOCUMENTOS"/>
        <s v="[Dim Fin Account].[Accounts].&amp;[27225]" c="BKW.712  SANEAMIENTO DE ACTIVOS DE INTERMEDIACIÓN"/>
        <s v="[Dim Fin Account].[Accounts].&amp;[27310]" c="BKW.631  INGRESOS NO OPERACIONALES"/>
        <s v="[Dim Fin Account].[Accounts].&amp;[26092]" c="BKW.813  DEPRECIACIONES Y AMORTIZACIONES"/>
        <s v="[Dim Fin Account].[Accounts].&amp;[26091]" c="BKW.812  GASTOS GENERALES"/>
        <s v="[Dim Fin Account].[Accounts].&amp;[26807]" c="BKW.721  OPERACIONES EN MONEDA EXTRANJERA"/>
        <s v="[Dim Fin Account].[Accounts].&amp;[26093]" c="BKW.811  GASTOS DE FUNCIONARIOS Y EMPLEADO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3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31]" c="BKW.6210.01  OPERACIONES EN MONEDA EXTRANJERA"/>
        <s v="[Dim Fin Account].[Accounts].&amp;[26871]" c="BKW.7110.05  PÉRDIDA POR DIFERENCIA DE PRECIOS"/>
        <s v="[Dim Fin Account].[Accounts].&amp;[26259]" c="BKW.6110.04  INTERESES SOBRE DEPÓSITOS"/>
        <s v="[Dim Fin Account].[Accounts].&amp;[26593]" c="BKW.7110.04  TÍTULOS DE EMISIÓN PROPIA (1)"/>
        <s v="[Dim Fin Account].[Accounts].&amp;[26256]" c="BKW.6110.03  OPERACIONES TEMPORALES CON DOCUMENTOS"/>
        <s v="[Dim Fin Account].[Accounts].&amp;[26595]" c="BKW.7110.02  PRÉSTAMOS PARA TERCEROS"/>
        <s v="[Dim Fin Account].[Accounts].&amp;[26257]" c="BKW.6110.02  CARTERA DE INVERSIONES"/>
        <s v="[Dim Fin Account].[Accounts].&amp;[26597]" c="BKW.7110.01  DEPÓSITO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10">
        <s v="[Dim Date].[Dates].[Year].&amp;[2020].&amp;[1]" c="1"/>
        <s v="[Dim Date].[Dates].[Year].&amp;[2020].&amp;[2]" c="2"/>
        <s v="[Dim Date].[Dates].[Year].&amp;[2020].&amp;[3]" c="3"/>
        <s v="[Dim Date].[Dates].[Year].&amp;[2020].&amp;[4]" c="4"/>
        <s v="[Dim Date].[Dates].[Year].&amp;[2020].&amp;[5]" c="5"/>
        <s v="[Dim Date].[Dates].[Year].&amp;[2020].&amp;[6]" c="6"/>
        <s v="[Dim Date].[Dates].[Year].&amp;[2020].&amp;[7]" c="7"/>
        <s v="[Dim Date].[Dates].[Year].&amp;[2020].&amp;[8]" c="8"/>
        <s v="[Dim Date].[Dates].[Year].&amp;[2020].&amp;[9]" c="9"/>
        <s v="[Dim Date].[Dates].[Year].&amp;[2020].&amp;[10]" c="10"/>
      </sharedItems>
    </cacheField>
    <cacheField name="[Dim Fin Account].[Accounts].[Internal Accoutns 2]" caption="Internal Accoutns 2" numFmtId="0" hierarchy="7" level="7">
      <sharedItems count="2">
        <s v="[Dim Fin Account].[Accounts].&amp;[26544]" c="BKW.6110.01.01.01  Intereses"/>
        <s v="[Dim Fin Account].[Accounts].&amp;[25505]" c="BKW.6110.01.05  Comisiones por otorgamiento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6"/>
        <fieldUsage x="7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8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423">
      <n v="0" in="0">
        <tpls c="2">
          <tpl fld="7" item="0"/>
          <tpl fld="3" item="5"/>
        </tpls>
      </n>
      <n v="116395100.25999999" in="0">
        <tpls c="2">
          <tpl fld="7" item="0"/>
          <tpl fld="3" item="6"/>
        </tpls>
      </n>
      <n v="1254536.28" in="0">
        <tpls c="2">
          <tpl fld="7" item="0"/>
          <tpl fld="3" item="7"/>
        </tpls>
      </n>
      <n v="36269475.020000003" in="0">
        <tpls c="2">
          <tpl fld="7" item="0"/>
          <tpl fld="5" item="1"/>
        </tpls>
      </n>
      <n v="5536750.5599999996" in="0">
        <tpls c="2">
          <tpl fld="7" item="0"/>
          <tpl fld="3" item="8"/>
        </tpls>
      </n>
      <n v="3294738.65" in="0">
        <tpls c="2">
          <tpl fld="7" item="0"/>
          <tpl fld="5" item="2"/>
        </tpls>
      </n>
      <n v="3141678.25" in="0">
        <tpls c="2">
          <tpl fld="7" item="0"/>
          <tpl hier="7" item="2"/>
        </tpls>
      </n>
      <n v="1825836.2600000002" in="0">
        <tpls c="2">
          <tpl fld="7" item="0"/>
          <tpl hier="7" item="3"/>
        </tpls>
      </n>
      <n v="421363044.03999984" in="0">
        <tpls c="2">
          <tpl fld="7" item="0"/>
          <tpl fld="3" item="9"/>
        </tpls>
      </n>
      <n v="55000000" in="0">
        <tpls c="2">
          <tpl fld="7" item="0"/>
          <tpl fld="3" item="10"/>
        </tpls>
      </n>
      <n v="433038001.53000015" in="0">
        <tpls c="2">
          <tpl fld="7" item="0"/>
          <tpl fld="3" item="11"/>
        </tpls>
      </n>
      <n v="855487.22" in="0">
        <tpls c="2">
          <tpl fld="7" item="0"/>
          <tpl hier="7" item="4"/>
        </tpls>
      </n>
      <n v="77491.320000000007" in="0">
        <tpls c="2">
          <tpl fld="7" item="0"/>
          <tpl hier="7" item="5"/>
        </tpls>
      </n>
      <n v="49524365.539999999" in="0">
        <tpls c="2">
          <tpl fld="7" item="0"/>
          <tpl hier="7" item="0"/>
        </tpls>
      </n>
      <n v="7743785.370000001" in="0">
        <tpls c="2">
          <tpl fld="7" item="0"/>
          <tpl hier="7" item="1"/>
        </tpls>
      </n>
      <n v="2639835.46" in="0">
        <tpls c="2">
          <tpl fld="7" item="0"/>
          <tpl fld="1" item="0"/>
        </tpls>
      </n>
      <n v="61743568.469999999" in="0">
        <tpls c="2">
          <tpl fld="7" item="0"/>
          <tpl fld="3" item="12"/>
        </tpls>
      </n>
      <n v="0" in="0">
        <tpls c="2">
          <tpl fld="7" item="0"/>
          <tpl fld="2" item="0"/>
        </tpls>
      </n>
      <n v="72663707.430000007" in="0">
        <tpls c="2">
          <tpl fld="7" item="0"/>
          <tpl fld="3" item="13"/>
        </tpls>
      </n>
      <n v="11120681.25" in="0">
        <tpls c="2">
          <tpl fld="7" item="0"/>
          <tpl fld="3" item="14"/>
        </tpls>
      </n>
      <n v="11073437.859999998" in="0">
        <tpls c="2">
          <tpl fld="7" item="0"/>
          <tpl fld="2" item="1"/>
        </tpls>
      </n>
      <n v="2639835.46" in="0">
        <tpls c="2">
          <tpl fld="7" item="0"/>
          <tpl fld="1" item="1"/>
        </tpls>
      </n>
      <n v="406803.48" in="0">
        <tpls c="2">
          <tpl fld="7" item="0"/>
          <tpl hier="7" item="7"/>
        </tpls>
      </n>
      <n v="755072.83999999985" in="0">
        <tpls c="2">
          <tpl fld="7" item="0"/>
          <tpl fld="3" item="18"/>
        </tpls>
      </n>
      <n v="0" in="0">
        <tpls c="2">
          <tpl fld="7" item="0"/>
          <tpl fld="3" item="19"/>
        </tpls>
      </n>
      <n v="4890.42" in="0">
        <tpls c="2">
          <tpl fld="7" item="0"/>
          <tpl fld="5" item="9"/>
        </tpls>
      </n>
      <n v="1116.23" in="0">
        <tpls c="2">
          <tpl fld="7" item="0"/>
          <tpl fld="5" item="6"/>
        </tpls>
      </n>
      <n v="829808.88000000012" in="0">
        <tpls c="2">
          <tpl fld="7" item="0"/>
          <tpl fld="3" item="20"/>
        </tpls>
      </n>
      <n v="139818.88" in="0">
        <tpls c="2">
          <tpl fld="7" item="0"/>
          <tpl fld="5" item="7"/>
        </tpls>
      </n>
      <n v="340265.01" in="0">
        <tpls c="2">
          <tpl fld="7" item="0"/>
          <tpl fld="5" item="8"/>
        </tpls>
      </n>
      <n v="250304.48000000004" in="0">
        <tpls c="2">
          <tpl fld="7" item="0"/>
          <tpl fld="3" item="16"/>
        </tpls>
      </n>
      <n v="128067.58" in="0">
        <tpls c="2">
          <tpl fld="7" item="0"/>
          <tpl fld="2" item="4"/>
        </tpls>
      </n>
      <n v="179999.92" in="0">
        <tpls c="2">
          <tpl fld="7" item="0"/>
          <tpl hier="7" item="6"/>
        </tpls>
      </n>
      <n v="311195.20999999996" in="0">
        <tpls c="2">
          <tpl fld="7" item="0"/>
          <tpl fld="5" item="11"/>
        </tpls>
      </n>
      <n v="3259027.0700000008" in="0">
        <tpls c="2">
          <tpl fld="7" item="0"/>
          <tpl hier="7" item="8"/>
        </tpls>
      </n>
      <n v="475867.63000000006" in="0">
        <tpls c="2">
          <tpl fld="7" item="0"/>
          <tpl fld="5" item="10"/>
        </tpls>
      </n>
      <n v="24947.920000000002" in="0">
        <tpls c="2">
          <tpl fld="7" item="0"/>
          <tpl hier="7" item="10"/>
        </tpls>
      </n>
      <n v="0" in="0">
        <tpls c="2">
          <tpl fld="7" item="0"/>
          <tpl fld="5" item="5"/>
        </tpls>
      </n>
      <n v="13431.35" in="0">
        <tpls c="2">
          <tpl fld="7" item="0"/>
          <tpl fld="2" item="3"/>
        </tpls>
      </n>
      <n v="20000" in="0">
        <tpls c="2">
          <tpl fld="7" item="0"/>
          <tpl fld="2" item="2"/>
        </tpls>
      </n>
      <n v="1304679.3899999999" in="0">
        <tpls c="2">
          <tpl fld="7" item="0"/>
          <tpl fld="5" item="12"/>
        </tpls>
      </n>
      <n v="168915.39" in="0">
        <tpls c="2">
          <tpl fld="7" item="0"/>
          <tpl fld="3" item="17"/>
        </tpls>
      </n>
      <n v="77575.95" in="0">
        <tpls c="2">
          <tpl fld="7" item="0"/>
          <tpl hier="7" item="11"/>
        </tpls>
      </n>
      <n v="0" in="0">
        <tpls c="2">
          <tpl fld="7" item="1"/>
          <tpl fld="3" item="5"/>
        </tpls>
      </n>
      <n v="11041726.99" in="0">
        <tpls c="2">
          <tpl fld="7" item="1"/>
          <tpl fld="2" item="1"/>
        </tpls>
      </n>
      <n v="120671421.69999997" in="0">
        <tpls c="2">
          <tpl fld="7" item="1"/>
          <tpl fld="3" item="6"/>
        </tpls>
      </n>
      <n v="2766596.68" in="0">
        <tpls c="2">
          <tpl fld="7" item="1"/>
          <tpl fld="1" item="1"/>
        </tpls>
      </n>
      <n v="75341.3" in="0">
        <tpls c="2">
          <tpl fld="7" item="1"/>
          <tpl hier="7" item="5"/>
        </tpls>
      </n>
      <n v="49775976.390000001" in="0">
        <tpls c="2">
          <tpl fld="7" item="1"/>
          <tpl hier="7" item="0"/>
        </tpls>
      </n>
      <n v="1496503.5499999998" in="0">
        <tpls c="2">
          <tpl fld="7" item="1"/>
          <tpl fld="3" item="7"/>
        </tpls>
      </n>
      <n v="5599665.9900000002" in="0">
        <tpls c="2">
          <tpl fld="7" item="1"/>
          <tpl fld="3" item="8"/>
        </tpls>
      </n>
      <n v="3292464.83" in="0">
        <tpls c="2">
          <tpl fld="7" item="1"/>
          <tpl fld="5" item="2"/>
        </tpls>
      </n>
      <n v="35893222.829999998" in="0">
        <tpls c="2">
          <tpl fld="7" item="1"/>
          <tpl fld="5" item="1"/>
        </tpls>
      </n>
      <n v="3153897.8499999978" in="0">
        <tpls c="2">
          <tpl fld="7" item="1"/>
          <tpl hier="7" item="2"/>
        </tpls>
      </n>
      <n v="1652794.5100000002" in="0">
        <tpls c="2">
          <tpl fld="7" item="1"/>
          <tpl hier="7" item="3"/>
        </tpls>
      </n>
      <n v="410357846.35000002" in="0">
        <tpls c="2">
          <tpl fld="7" item="1"/>
          <tpl fld="3" item="9"/>
        </tpls>
      </n>
      <n v="436996832.67000026" in="0">
        <tpls c="2">
          <tpl fld="7" item="1"/>
          <tpl fld="3" item="11"/>
        </tpls>
      </n>
      <n v="55000000" in="0">
        <tpls c="2">
          <tpl fld="7" item="1"/>
          <tpl fld="3" item="10"/>
        </tpls>
      </n>
      <n v="13630044.819999997" in="0">
        <tpls c="2">
          <tpl fld="7" item="1"/>
          <tpl hier="7" item="4"/>
        </tpls>
      </n>
      <n v="8234025.9099999983" in="0">
        <tpls c="2">
          <tpl fld="7" item="1"/>
          <tpl hier="7" item="1"/>
        </tpls>
      </n>
      <n v="0" in="0">
        <tpls c="2">
          <tpl fld="7" item="1"/>
          <tpl fld="2" item="0"/>
        </tpls>
      </n>
      <n v="72979985.709999993" in="0">
        <tpls c="2">
          <tpl fld="7" item="1"/>
          <tpl fld="3" item="13"/>
        </tpls>
      </n>
      <n v="2766596.68" in="0">
        <tpls c="2">
          <tpl fld="7" item="1"/>
          <tpl fld="1" item="0"/>
        </tpls>
      </n>
      <n v="66252044.860000007" in="0">
        <tpls c="2">
          <tpl fld="7" item="1"/>
          <tpl fld="3" item="12"/>
        </tpls>
      </n>
      <n v="0" in="0">
        <tpls c="2">
          <tpl fld="7" item="1"/>
          <tpl fld="3" item="14"/>
        </tpls>
      </n>
      <n v="21325.73" in="0">
        <tpls c="2">
          <tpl fld="7" item="1"/>
          <tpl fld="2" item="3"/>
        </tpls>
      </n>
      <n v="0" in="0">
        <tpls c="2">
          <tpl fld="7" item="1"/>
          <tpl fld="5" item="5"/>
        </tpls>
      </n>
      <n v="1647488.0899999987" in="0">
        <tpls c="2">
          <tpl fld="7" item="1"/>
          <tpl fld="3" item="20"/>
        </tpls>
      </n>
      <n v="5832.49" in="0">
        <tpls c="2">
          <tpl fld="7" item="1"/>
          <tpl fld="5" item="6"/>
        </tpls>
      </n>
      <n v="422403.9599999999" in="0">
        <tpls c="2">
          <tpl fld="7" item="1"/>
          <tpl fld="3" item="16"/>
        </tpls>
      </n>
      <n v="267043.63" in="0">
        <tpls c="2">
          <tpl fld="7" item="1"/>
          <tpl fld="2" item="4"/>
        </tpls>
      </n>
      <n v="665610.01" in="0">
        <tpls c="2">
          <tpl fld="7" item="1"/>
          <tpl fld="5" item="8"/>
        </tpls>
      </n>
      <n v="312266.70999999996" in="0">
        <tpls c="2">
          <tpl fld="7" item="1"/>
          <tpl fld="5" item="7"/>
        </tpls>
      </n>
      <n v="12865.57" in="0">
        <tpls c="2">
          <tpl fld="7" item="1"/>
          <tpl fld="5" item="9"/>
        </tpls>
      </n>
      <n v="34207.279999999999" in="0">
        <tpls c="2">
          <tpl fld="7" item="1"/>
          <tpl fld="2" item="2"/>
        </tpls>
      </n>
      <n v="0" in="0">
        <tpls c="2">
          <tpl fld="7" item="1"/>
          <tpl fld="3" item="19"/>
        </tpls>
      </n>
      <n v="341010.92999999993" in="0">
        <tpls c="2">
          <tpl fld="7" item="1"/>
          <tpl hier="7" item="6"/>
        </tpls>
      </n>
      <n v="906244.88000000012" in="0">
        <tpls c="2">
          <tpl fld="7" item="1"/>
          <tpl fld="5" item="10"/>
        </tpls>
      </n>
      <n v="637260.47000000009" in="0">
        <tpls c="2">
          <tpl fld="7" item="1"/>
          <tpl fld="5" item="11"/>
        </tpls>
      </n>
      <n v="2523642.04" in="0">
        <tpls c="2">
          <tpl fld="7" item="1"/>
          <tpl fld="5" item="12"/>
        </tpls>
      </n>
      <n v="338393.35000000009" in="0">
        <tpls c="2">
          <tpl fld="7" item="1"/>
          <tpl fld="3" item="17"/>
        </tpls>
      </n>
      <n v="49057.51" in="0">
        <tpls c="2">
          <tpl fld="7" item="1"/>
          <tpl hier="7" item="10"/>
        </tpls>
      </n>
      <n v="162351.24" in="0">
        <tpls c="2">
          <tpl fld="7" item="1"/>
          <tpl hier="7" item="11"/>
        </tpls>
      </n>
      <n v="6303745.3099999996" in="0">
        <tpls c="2">
          <tpl fld="7" item="1"/>
          <tpl hier="7" item="8"/>
        </tpls>
      </n>
      <n v="1401811.2" in="0">
        <tpls c="2">
          <tpl fld="7" item="1"/>
          <tpl fld="3" item="18"/>
        </tpls>
      </n>
      <n v="786223.32" in="0">
        <tpls c="2">
          <tpl fld="7" item="1"/>
          <tpl hier="7" item="7"/>
        </tpls>
      </n>
      <n v="2000000" in="0">
        <tpls c="2">
          <tpl fld="7" item="2"/>
          <tpl fld="3" item="5"/>
        </tpls>
      </n>
      <n v="2813793.04" in="0">
        <tpls c="2">
          <tpl fld="7" item="2"/>
          <tpl fld="1" item="1"/>
        </tpls>
      </n>
      <n v="79301.13" in="0">
        <tpls c="2">
          <tpl fld="7" item="2"/>
          <tpl hier="7" item="5"/>
        </tpls>
      </n>
      <n v="98095045.229999989" in="0">
        <tpls c="2">
          <tpl fld="7" item="2"/>
          <tpl fld="3" item="6"/>
        </tpls>
      </n>
      <n v="49588998.460000001" in="0">
        <tpls c="2">
          <tpl fld="7" item="2"/>
          <tpl hier="7" item="0"/>
        </tpls>
      </n>
      <n v="1560369.7399999998" in="0">
        <tpls c="2">
          <tpl fld="7" item="2"/>
          <tpl fld="3" item="7"/>
        </tpls>
      </n>
      <n v="8629182.0999999996" in="0">
        <tpls c="2">
          <tpl fld="7" item="2"/>
          <tpl hier="7" item="1"/>
        </tpls>
      </n>
      <n v="37226359.339999996" in="0">
        <tpls c="2">
          <tpl fld="7" item="2"/>
          <tpl fld="5" item="1"/>
        </tpls>
      </n>
      <n v="5512558.0700000003" in="0">
        <tpls c="2">
          <tpl fld="7" item="2"/>
          <tpl fld="3" item="8"/>
        </tpls>
      </n>
      <n v="3337979.7100000004" in="0">
        <tpls c="2">
          <tpl fld="7" item="2"/>
          <tpl fld="5" item="2"/>
        </tpls>
      </n>
      <n v="3153897.8499999945" in="0">
        <tpls c="2">
          <tpl fld="7" item="2"/>
          <tpl hier="7" item="2"/>
        </tpls>
      </n>
      <n v="12014269.359999999" in="0">
        <tpls c="2">
          <tpl fld="7" item="2"/>
          <tpl hier="7" item="3"/>
        </tpls>
      </n>
      <n v="436498957.05999982" in="0">
        <tpls c="2">
          <tpl fld="7" item="2"/>
          <tpl fld="3" item="9"/>
        </tpls>
      </n>
      <n v="55000000" in="0">
        <tpls c="2">
          <tpl fld="7" item="2"/>
          <tpl fld="3" item="10"/>
        </tpls>
      </n>
      <n v="454040580.16999984" in="0">
        <tpls c="2">
          <tpl fld="7" item="2"/>
          <tpl fld="3" item="11"/>
        </tpls>
      </n>
      <n v="546709.32999999996" in="0">
        <tpls c="2">
          <tpl fld="7" item="2"/>
          <tpl hier="7" item="4"/>
        </tpls>
      </n>
      <n v="2813793.0399999996" in="0">
        <tpls c="2">
          <tpl fld="7" item="2"/>
          <tpl fld="1" item="0"/>
        </tpls>
      </n>
      <n v="0" in="0">
        <tpls c="2">
          <tpl fld="7" item="2"/>
          <tpl fld="3" item="14"/>
        </tpls>
      </n>
      <n v="73009220.629999995" in="0">
        <tpls c="2">
          <tpl fld="7" item="2"/>
          <tpl fld="3" item="13"/>
        </tpls>
      </n>
      <n v="98185973.110000014" in="0">
        <tpls c="2">
          <tpl fld="7" item="2"/>
          <tpl fld="3" item="12"/>
        </tpls>
      </n>
      <n v="0" in="0">
        <tpls c="2">
          <tpl fld="7" item="2"/>
          <tpl fld="2" item="0"/>
        </tpls>
      </n>
      <n v="11165780.559999999" in="0">
        <tpls c="2">
          <tpl fld="7" item="2"/>
          <tpl fld="2" item="1"/>
        </tpls>
      </n>
      <n v="510887.34" in="0">
        <tpls c="2">
          <tpl fld="7" item="2"/>
          <tpl fld="3" item="17"/>
        </tpls>
      </n>
      <n v="249121.28000000003" in="0">
        <tpls c="2">
          <tpl fld="7" item="2"/>
          <tpl hier="7" item="11"/>
        </tpls>
      </n>
      <n v="53178.559999999998" in="0">
        <tpls c="2">
          <tpl fld="7" item="2"/>
          <tpl fld="2" item="2"/>
        </tpls>
      </n>
      <n v="1075838.52" in="0">
        <tpls c="2">
          <tpl fld="7" item="2"/>
          <tpl hier="7" item="7"/>
        </tpls>
      </n>
      <n v="9657540.2799999975" in="0">
        <tpls c="2">
          <tpl fld="7" item="2"/>
          <tpl hier="7" item="8"/>
        </tpls>
      </n>
      <n v="2136052.92" in="0">
        <tpls c="2">
          <tpl fld="7" item="2"/>
          <tpl fld="3" item="18"/>
        </tpls>
      </n>
      <n v="0" in="0">
        <tpls c="2">
          <tpl fld="7" item="2"/>
          <tpl fld="3" item="19"/>
        </tpls>
      </n>
      <n v="64754.450000000012" in="0">
        <tpls c="2">
          <tpl fld="7" item="2"/>
          <tpl hier="7" item="10"/>
        </tpls>
      </n>
      <n v="31083.09" in="0">
        <tpls c="2">
          <tpl fld="7" item="2"/>
          <tpl fld="2" item="3"/>
        </tpls>
      </n>
      <n v="0" in="0">
        <tpls c="2">
          <tpl fld="7" item="2"/>
          <tpl fld="5" item="5"/>
        </tpls>
      </n>
      <n v="2508289.6700000004" in="0">
        <tpls c="2">
          <tpl fld="7" item="2"/>
          <tpl fld="3" item="20"/>
        </tpls>
      </n>
      <n v="13754.08" in="0">
        <tpls c="2">
          <tpl fld="7" item="2"/>
          <tpl fld="5" item="6"/>
        </tpls>
      </n>
      <n v="624032.44999999995" in="0">
        <tpls c="2">
          <tpl fld="7" item="2"/>
          <tpl fld="5" item="7"/>
        </tpls>
      </n>
      <n v="1005891.9099999999" in="0">
        <tpls c="2">
          <tpl fld="7" item="2"/>
          <tpl fld="5" item="8"/>
        </tpls>
      </n>
      <n v="3858631.2300000004" in="0">
        <tpls c="2">
          <tpl fld="7" item="2"/>
          <tpl fld="5" item="12"/>
        </tpls>
      </n>
      <n v="528385.57000000007" in="0">
        <tpls c="2">
          <tpl fld="7" item="2"/>
          <tpl fld="3" item="16"/>
        </tpls>
      </n>
      <n v="381595.00000000006" in="0">
        <tpls c="2">
          <tpl fld="7" item="2"/>
          <tpl fld="2" item="4"/>
        </tpls>
      </n>
      <n v="542146.02" in="0">
        <tpls c="2">
          <tpl fld="7" item="2"/>
          <tpl hier="7" item="6"/>
        </tpls>
      </n>
      <n v="1356564.43" in="0">
        <tpls c="2">
          <tpl fld="7" item="2"/>
          <tpl fld="5" item="10"/>
        </tpls>
      </n>
      <n v="12865.57" in="0">
        <tpls c="2">
          <tpl fld="7" item="2"/>
          <tpl fld="5" item="9"/>
        </tpls>
      </n>
      <n v="1018057.32" in="0">
        <tpls c="2">
          <tpl fld="7" item="2"/>
          <tpl fld="5" item="11"/>
        </tpls>
      </n>
      <n v="3113670.56" in="0">
        <tpls c="2">
          <tpl fld="7" item="3"/>
          <tpl fld="1" item="1"/>
        </tpls>
      </n>
      <n v="77536.87999999999" in="0">
        <tpls c="2">
          <tpl fld="7" item="3"/>
          <tpl hier="7" item="5"/>
        </tpls>
      </n>
      <n v="75962699.269999981" in="0">
        <tpls c="2">
          <tpl fld="7" item="3"/>
          <tpl fld="3" item="6"/>
        </tpls>
      </n>
      <n v="434328717.37000012" in="0">
        <tpls c="2">
          <tpl fld="7" item="3"/>
          <tpl fld="3" item="9"/>
        </tpls>
      </n>
      <n v="49831374.990000002" in="0">
        <tpls c="2">
          <tpl fld="7" item="3"/>
          <tpl hier="7" item="0"/>
        </tpls>
      </n>
      <n v="1570971.38" in="0">
        <tpls c="2">
          <tpl fld="7" item="3"/>
          <tpl fld="3" item="7"/>
        </tpls>
      </n>
      <n v="65000000" in="0">
        <tpls c="2">
          <tpl fld="7" item="3"/>
          <tpl fld="3" item="10"/>
        </tpls>
      </n>
      <n v="462120034.75999999" in="0">
        <tpls c="2">
          <tpl fld="7" item="3"/>
          <tpl fld="3" item="11"/>
        </tpls>
      </n>
      <n v="108562226.78" in="0">
        <tpls c="2">
          <tpl fld="7" item="3"/>
          <tpl fld="3" item="12"/>
        </tpls>
      </n>
      <n v="1000000" in="0">
        <tpls c="2">
          <tpl fld="7" item="3"/>
          <tpl fld="3" item="5"/>
        </tpls>
      </n>
      <n v="5463392.1299999999" in="0">
        <tpls c="2">
          <tpl fld="7" item="3"/>
          <tpl fld="3" item="8"/>
        </tpls>
      </n>
      <n v="3403638.2600000002" in="0">
        <tpls c="2">
          <tpl fld="7" item="3"/>
          <tpl fld="5" item="2"/>
        </tpls>
      </n>
      <n v="528288.85" in="0">
        <tpls c="2">
          <tpl fld="7" item="3"/>
          <tpl hier="7" item="4"/>
        </tpls>
      </n>
      <n v="3113670.5599999996" in="0">
        <tpls c="2">
          <tpl fld="7" item="3"/>
          <tpl fld="1" item="0"/>
        </tpls>
      </n>
      <n v="11199726.16" in="0">
        <tpls c="2">
          <tpl fld="7" item="3"/>
          <tpl fld="2" item="1"/>
        </tpls>
      </n>
      <n v="3153897.8500000117" in="0">
        <tpls c="2">
          <tpl fld="7" item="3"/>
          <tpl hier="7" item="2"/>
        </tpls>
      </n>
      <n v="0" in="0">
        <tpls c="2">
          <tpl fld="7" item="3"/>
          <tpl fld="2" item="0"/>
        </tpls>
      </n>
      <n v="73336405.049999997" in="0">
        <tpls c="2">
          <tpl fld="7" item="3"/>
          <tpl fld="3" item="13"/>
        </tpls>
      </n>
      <n v="0" in="0">
        <tpls c="2">
          <tpl fld="7" item="3"/>
          <tpl fld="3" item="14"/>
        </tpls>
      </n>
      <n v="8951478.3699999992" in="0">
        <tpls c="2">
          <tpl fld="7" item="3"/>
          <tpl hier="7" item="1"/>
        </tpls>
      </n>
      <n v="36722161.830000006" in="0">
        <tpls c="2">
          <tpl fld="7" item="3"/>
          <tpl fld="5" item="1"/>
        </tpls>
      </n>
      <n v="1645019.5300000003" in="0">
        <tpls c="2">
          <tpl fld="7" item="3"/>
          <tpl hier="7" item="3"/>
        </tpls>
      </n>
      <n v="2721674.1799999997" in="0">
        <tpls c="2">
          <tpl fld="7" item="3"/>
          <tpl fld="3" item="18"/>
        </tpls>
      </n>
      <n v="678780.41999999993" in="0">
        <tpls c="2">
          <tpl fld="7" item="3"/>
          <tpl fld="3" item="17"/>
        </tpls>
      </n>
      <n v="0" in="0">
        <tpls c="2">
          <tpl fld="7" item="3"/>
          <tpl fld="5" item="5"/>
        </tpls>
      </n>
      <n v="12938165.419999998" in="0">
        <tpls c="2">
          <tpl fld="7" item="3"/>
          <tpl hier="7" item="8"/>
        </tpls>
      </n>
      <n v="83180.22" in="0">
        <tpls c="2">
          <tpl fld="7" item="3"/>
          <tpl fld="2" item="2"/>
        </tpls>
      </n>
      <n v="1320648.06" in="0">
        <tpls c="2">
          <tpl fld="7" item="3"/>
          <tpl hier="7" item="7"/>
        </tpls>
      </n>
      <n v="1787987.23" in="0">
        <tpls c="2">
          <tpl fld="7" item="3"/>
          <tpl fld="5" item="10"/>
        </tpls>
      </n>
      <n v="5186866.72" in="0">
        <tpls c="2">
          <tpl fld="7" item="3"/>
          <tpl fld="5" item="12"/>
        </tpls>
      </n>
      <n v="629362.31000000006" in="0">
        <tpls c="2">
          <tpl fld="7" item="3"/>
          <tpl fld="5" item="7"/>
        </tpls>
      </n>
      <n v="329694.68" in="0">
        <tpls c="2">
          <tpl fld="7" item="3"/>
          <tpl hier="7" item="11"/>
        </tpls>
      </n>
      <n v="38379.839999999997" in="0">
        <tpls c="2">
          <tpl fld="7" item="3"/>
          <tpl fld="2" item="3"/>
        </tpls>
      </n>
      <n v="65834.24000000002" in="0">
        <tpls c="2">
          <tpl fld="7" item="3"/>
          <tpl hier="7" item="10"/>
        </tpls>
      </n>
      <n v="21872.91" in="0">
        <tpls c="2">
          <tpl fld="7" item="3"/>
          <tpl fld="5" item="6"/>
        </tpls>
      </n>
      <n v="841328.67" in="0">
        <tpls c="2">
          <tpl fld="7" item="3"/>
          <tpl hier="7" item="6"/>
        </tpls>
      </n>
      <n v="1558892.9700000002" in="0">
        <tpls c="2">
          <tpl fld="7" item="3"/>
          <tpl fld="5" item="11"/>
        </tpls>
      </n>
      <n v="663767.97" in="0">
        <tpls c="2">
          <tpl fld="7" item="3"/>
          <tpl fld="3" item="16"/>
        </tpls>
      </n>
      <n v="476135.94" in="0">
        <tpls c="2">
          <tpl fld="7" item="3"/>
          <tpl fld="2" item="4"/>
        </tpls>
      </n>
      <n v="13574.69" in="0">
        <tpls c="2">
          <tpl fld="7" item="3"/>
          <tpl fld="5" item="9"/>
        </tpls>
      </n>
      <n v="1335196.93" in="0">
        <tpls c="2">
          <tpl fld="7" item="3"/>
          <tpl fld="5" item="8"/>
        </tpls>
      </n>
      <n v="3306380.4399999995" in="0">
        <tpls c="2">
          <tpl fld="7" item="3"/>
          <tpl fld="3" item="20"/>
        </tpls>
      </n>
      <n v="79778.67" in="0">
        <tpls c="2">
          <tpl fld="7" item="4"/>
          <tpl hier="7" item="5"/>
        </tpls>
      </n>
      <n v="1614823.95" in="0">
        <tpls c="2">
          <tpl fld="7" item="4"/>
          <tpl fld="3" item="7"/>
        </tpls>
      </n>
      <n v="49828342.570000008" in="0">
        <tpls c="2">
          <tpl fld="7" item="4"/>
          <tpl hier="7" item="0"/>
        </tpls>
      </n>
      <n v="8806012.0999999996" in="0">
        <tpls c="2">
          <tpl fld="7" item="4"/>
          <tpl hier="7" item="1"/>
        </tpls>
      </n>
      <n v="3153897.8499999982" in="0">
        <tpls c="2">
          <tpl fld="7" item="4"/>
          <tpl hier="7" item="2"/>
        </tpls>
      </n>
      <n v="1612503.7099999997" in="0">
        <tpls c="2">
          <tpl fld="7" item="4"/>
          <tpl hier="7" item="3"/>
        </tpls>
      </n>
      <n v="36288079.909999996" in="0">
        <tpls c="2">
          <tpl fld="7" item="4"/>
          <tpl fld="5" item="1"/>
        </tpls>
      </n>
      <n v="5413653.8699999992" in="0">
        <tpls c="2">
          <tpl fld="7" item="4"/>
          <tpl fld="3" item="8"/>
        </tpls>
      </n>
      <n v="3470651.2199999997" in="0">
        <tpls c="2">
          <tpl fld="7" item="4"/>
          <tpl fld="5" item="2"/>
        </tpls>
      </n>
      <n v="433174879.60000014" in="0">
        <tpls c="2">
          <tpl fld="7" item="4"/>
          <tpl fld="3" item="9"/>
        </tpls>
      </n>
      <n v="0" in="0">
        <tpls c="2">
          <tpl fld="7" item="4"/>
          <tpl fld="2" item="0"/>
        </tpls>
      </n>
      <n v="0" in="0">
        <tpls c="2">
          <tpl fld="7" item="4"/>
          <tpl fld="3" item="5"/>
        </tpls>
      </n>
      <n v="11164394.539999999" in="0">
        <tpls c="2">
          <tpl fld="7" item="4"/>
          <tpl fld="2" item="1"/>
        </tpls>
      </n>
      <n v="77303297.720000014" in="0">
        <tpls c="2">
          <tpl fld="7" item="4"/>
          <tpl fld="3" item="6"/>
        </tpls>
      </n>
      <n v="65000000" in="0">
        <tpls c="2">
          <tpl fld="7" item="4"/>
          <tpl fld="3" item="10"/>
        </tpls>
      </n>
      <n v="469037860.39999998" in="0">
        <tpls c="2">
          <tpl fld="7" item="4"/>
          <tpl fld="3" item="11"/>
        </tpls>
      </n>
      <n v="3120649.6000000006" in="0">
        <tpls c="2">
          <tpl fld="7" item="4"/>
          <tpl hier="7" item="4"/>
        </tpls>
      </n>
      <n v="3113670.56" in="0">
        <tpls c="2">
          <tpl fld="7" item="4"/>
          <tpl fld="1" item="0"/>
        </tpls>
      </n>
      <n v="101008392.52" in="0">
        <tpls c="2">
          <tpl fld="7" item="4"/>
          <tpl fld="3" item="12"/>
        </tpls>
      </n>
      <n v="73674495.609999985" in="0">
        <tpls c="2">
          <tpl fld="7" item="4"/>
          <tpl fld="3" item="13"/>
        </tpls>
      </n>
      <n v="0" in="0">
        <tpls c="2">
          <tpl fld="7" item="4"/>
          <tpl fld="3" item="14"/>
        </tpls>
      </n>
      <n v="3113670.56" in="0">
        <tpls c="2">
          <tpl fld="7" item="4"/>
          <tpl fld="1" item="1"/>
        </tpls>
      </n>
      <n v="3346785.4899999998" in="0">
        <tpls c="2">
          <tpl fld="7" item="4"/>
          <tpl fld="3" item="18"/>
        </tpls>
      </n>
      <n v="29954.51" in="0">
        <tpls c="2">
          <tpl fld="7" item="4"/>
          <tpl fld="5" item="6"/>
        </tpls>
      </n>
      <n v="401448.07999999996" in="0">
        <tpls c="2">
          <tpl fld="7" item="4"/>
          <tpl hier="7" item="11"/>
        </tpls>
      </n>
      <n v="16356046.839999998" in="0">
        <tpls c="2">
          <tpl fld="7" item="4"/>
          <tpl hier="7" item="8"/>
        </tpls>
      </n>
      <n v="1476498.6200000003" in="0">
        <tpls c="2">
          <tpl fld="7" item="4"/>
          <tpl hier="7" item="7"/>
        </tpls>
      </n>
      <n v="852299.9800000001" in="0">
        <tpls c="2">
          <tpl fld="7" item="4"/>
          <tpl fld="3" item="17"/>
        </tpls>
      </n>
      <n v="111867.19" in="0">
        <tpls c="2">
          <tpl fld="7" item="4"/>
          <tpl fld="2" item="2"/>
        </tpls>
      </n>
      <n v="6576851.9800000004" in="0">
        <tpls c="2">
          <tpl fld="7" item="4"/>
          <tpl fld="5" item="12"/>
        </tpls>
      </n>
      <n v="66459.889999999985" in="0">
        <tpls c="2">
          <tpl fld="7" item="4"/>
          <tpl hier="7" item="10"/>
        </tpls>
      </n>
      <n v="735207.1100000001" in="0">
        <tpls c="2">
          <tpl fld="7" item="4"/>
          <tpl fld="3" item="16"/>
        </tpls>
      </n>
      <n v="572019.8600000001" in="0">
        <tpls c="2">
          <tpl fld="7" item="4"/>
          <tpl fld="2" item="4"/>
        </tpls>
      </n>
      <n v="2219554.2999999993" in="0">
        <tpls c="2">
          <tpl fld="7" item="4"/>
          <tpl fld="5" item="10"/>
        </tpls>
      </n>
      <n v="2133573.64" in="0">
        <tpls c="2">
          <tpl fld="7" item="4"/>
          <tpl fld="5" item="11"/>
        </tpls>
      </n>
      <n v="13574.69" in="0">
        <tpls c="2">
          <tpl fld="7" item="4"/>
          <tpl fld="5" item="9"/>
        </tpls>
      </n>
      <n v="45254.84" in="0">
        <tpls c="2">
          <tpl fld="7" item="4"/>
          <tpl fld="2" item="3"/>
        </tpls>
      </n>
      <n v="1668478.77" in="0">
        <tpls c="2">
          <tpl fld="7" item="4"/>
          <tpl fld="5" item="8"/>
        </tpls>
      </n>
      <n v="4082068.76" in="0">
        <tpls c="2">
          <tpl fld="7" item="4"/>
          <tpl fld="3" item="20"/>
        </tpls>
      </n>
      <n v="1069528.7100000002" in="0">
        <tpls c="2">
          <tpl fld="7" item="4"/>
          <tpl hier="7" item="6"/>
        </tpls>
      </n>
      <n v="631482.14" in="0">
        <tpls c="2">
          <tpl fld="7" item="4"/>
          <tpl fld="5" item="7"/>
        </tpls>
      </n>
      <n v="0" in="0">
        <tpls c="2">
          <tpl fld="7" item="4"/>
          <tpl fld="5" item="5"/>
        </tpls>
      </n>
      <n v="3970284.6699999995" in="0">
        <tpls c="2">
          <tpl fld="7" item="5"/>
          <tpl fld="3" item="18"/>
        </tpls>
      </n>
      <n v="19685867.039999999" in="0">
        <tpls c="2">
          <tpl fld="7" item="5"/>
          <tpl hier="7" item="8"/>
        </tpls>
      </n>
      <n v="2632851.3899999997" in="0">
        <tpls c="2">
          <tpl fld="7" item="5"/>
          <tpl fld="5" item="10"/>
        </tpls>
      </n>
      <n v="1303888.8499999999" in="0">
        <tpls c="2">
          <tpl fld="7" item="5"/>
          <tpl hier="7" item="6"/>
        </tpls>
      </n>
      <n v="1997783.78" in="0">
        <tpls c="2">
          <tpl fld="7" item="5"/>
          <tpl fld="5" item="8"/>
        </tpls>
      </n>
      <n v="2685109.17" in="0">
        <tpls c="2">
          <tpl fld="7" item="5"/>
          <tpl fld="5" item="11"/>
        </tpls>
      </n>
      <n v="636449.24" in="0">
        <tpls c="2">
          <tpl fld="7" item="5"/>
          <tpl fld="5" item="7"/>
        </tpls>
      </n>
      <n v="776465.02" in="0">
        <tpls c="2">
          <tpl fld="7" item="5"/>
          <tpl fld="3" item="16"/>
        </tpls>
      </n>
      <n v="662612.13000000012" in="0">
        <tpls c="2">
          <tpl fld="7" item="5"/>
          <tpl fld="2" item="4"/>
        </tpls>
      </n>
      <n v="38073.339999999997" in="0">
        <tpls c="2">
          <tpl fld="7" item="5"/>
          <tpl fld="5" item="6"/>
        </tpls>
      </n>
      <n v="138296.76999999999" in="0">
        <tpls c="2">
          <tpl fld="7" item="5"/>
          <tpl fld="2" item="2"/>
        </tpls>
      </n>
      <n v="1026999.24" in="0">
        <tpls c="2">
          <tpl fld="7" item="5"/>
          <tpl fld="3" item="17"/>
        </tpls>
      </n>
      <n v="7915491.21" in="0">
        <tpls c="2">
          <tpl fld="7" item="5"/>
          <tpl fld="5" item="12"/>
        </tpls>
      </n>
      <n v="15670.87" in="0">
        <tpls c="2">
          <tpl fld="7" item="5"/>
          <tpl fld="5" item="9"/>
        </tpls>
      </n>
      <n v="4841915.2199999988" in="0">
        <tpls c="2">
          <tpl fld="7" item="5"/>
          <tpl fld="3" item="20"/>
        </tpls>
      </n>
      <n v="53446.11" in="0">
        <tpls c="2">
          <tpl fld="7" item="5"/>
          <tpl fld="2" item="3"/>
        </tpls>
      </n>
      <n v="67464.149999999994" in="0">
        <tpls c="2">
          <tpl fld="7" item="5"/>
          <tpl hier="7" item="10"/>
        </tpls>
      </n>
      <n v="1680579.5" in="0">
        <tpls c="2">
          <tpl fld="7" item="5"/>
          <tpl hier="7" item="7"/>
        </tpls>
      </n>
      <n v="0" in="0">
        <tpls c="2">
          <tpl fld="7" item="5"/>
          <tpl fld="5" item="5"/>
        </tpls>
      </n>
      <n v="473440.71" in="0">
        <tpls c="2">
          <tpl fld="7" item="5"/>
          <tpl hier="7" item="11"/>
        </tpls>
      </n>
      <n v="3113670.56" in="0">
        <tpls c="2">
          <tpl fld="7" item="5"/>
          <tpl fld="1" item="1"/>
        </tpls>
      </n>
      <n v="52351107.710000001" in="0">
        <tpls c="2">
          <tpl fld="7" item="5"/>
          <tpl hier="7" item="0"/>
        </tpls>
      </n>
      <n v="5389067.8199999984" in="0">
        <tpls c="2">
          <tpl fld="7" item="5"/>
          <tpl fld="3" item="8"/>
        </tpls>
      </n>
      <n v="3539357.15" in="0">
        <tpls c="2">
          <tpl fld="7" item="5"/>
          <tpl fld="5" item="2"/>
        </tpls>
      </n>
      <n v="11061036.299999997" in="0">
        <tpls c="2">
          <tpl fld="7" item="5"/>
          <tpl fld="2" item="1"/>
        </tpls>
      </n>
      <n v="1697867.5699999998" in="0">
        <tpls c="2">
          <tpl fld="7" item="5"/>
          <tpl fld="3" item="7"/>
        </tpls>
      </n>
      <n v="9387634.5999999978" in="0">
        <tpls c="2">
          <tpl fld="7" item="5"/>
          <tpl hier="7" item="1"/>
        </tpls>
      </n>
      <n v="77824.079999999987" in="0">
        <tpls c="2">
          <tpl fld="7" item="5"/>
          <tpl hier="7" item="5"/>
        </tpls>
      </n>
      <n v="39666660.68" in="0">
        <tpls c="2">
          <tpl fld="7" item="5"/>
          <tpl fld="5" item="1"/>
        </tpls>
      </n>
      <n v="3153897.8499999996" in="0">
        <tpls c="2">
          <tpl fld="7" item="5"/>
          <tpl hier="7" item="2"/>
        </tpls>
      </n>
      <n v="1939909.6599999997" in="0">
        <tpls c="2">
          <tpl fld="7" item="5"/>
          <tpl hier="7" item="3"/>
        </tpls>
      </n>
      <n v="435336615.10000002" in="0">
        <tpls c="2">
          <tpl fld="7" item="5"/>
          <tpl fld="3" item="9"/>
        </tpls>
      </n>
      <n v="474341490.75" in="0">
        <tpls c="2">
          <tpl fld="7" item="5"/>
          <tpl fld="3" item="11"/>
        </tpls>
      </n>
      <n v="65000000" in="0">
        <tpls c="2">
          <tpl fld="7" item="5"/>
          <tpl fld="3" item="10"/>
        </tpls>
      </n>
      <n v="1398895.9100000001" in="0">
        <tpls c="2">
          <tpl fld="7" item="5"/>
          <tpl hier="7" item="4"/>
        </tpls>
      </n>
      <n v="3113670.56" in="0">
        <tpls c="2">
          <tpl fld="7" item="5"/>
          <tpl fld="1" item="0"/>
        </tpls>
      </n>
      <n v="100614223.98" in="0">
        <tpls c="2">
          <tpl fld="7" item="5"/>
          <tpl fld="3" item="12"/>
        </tpls>
      </n>
      <n v="0" in="0">
        <tpls c="2">
          <tpl fld="7" item="5"/>
          <tpl fld="2" item="0"/>
        </tpls>
      </n>
      <n v="73689571.289999992" in="0">
        <tpls c="2">
          <tpl fld="7" item="5"/>
          <tpl fld="3" item="13"/>
        </tpls>
      </n>
      <n v="0" in="0">
        <tpls c="2">
          <tpl fld="7" item="5"/>
          <tpl fld="3" item="5"/>
        </tpls>
      </n>
      <n v="0" in="0">
        <tpls c="2">
          <tpl fld="7" item="5"/>
          <tpl fld="3" item="14"/>
        </tpls>
      </n>
      <n v="78829553.11999999" in="0">
        <tpls c="2">
          <tpl fld="7" item="5"/>
          <tpl fld="3" item="6"/>
        </tpls>
      </n>
      <n v="52400696.790000007" in="0">
        <tpls c="2">
          <tpl fld="7" item="6"/>
          <tpl hier="7" item="0"/>
        </tpls>
      </n>
      <n v="3073670.56" in="0">
        <tpls c="2">
          <tpl fld="7" item="6"/>
          <tpl fld="1" item="1"/>
        </tpls>
      </n>
      <n v="1840919.9500000002" in="0">
        <tpls c="2">
          <tpl fld="7" item="6"/>
          <tpl fld="3" item="7"/>
        </tpls>
      </n>
      <n v="9257636.5299999993" in="0">
        <tpls c="2">
          <tpl fld="7" item="6"/>
          <tpl hier="7" item="1"/>
        </tpls>
      </n>
      <n v="39156472.490000002" in="0">
        <tpls c="2">
          <tpl fld="7" item="6"/>
          <tpl fld="5" item="1"/>
        </tpls>
      </n>
      <n v="434734083.15999979" in="0">
        <tpls c="2">
          <tpl fld="7" item="6"/>
          <tpl fld="3" item="9"/>
        </tpls>
      </n>
      <n v="72661541.659999996" in="0">
        <tpls c="2">
          <tpl fld="7" item="6"/>
          <tpl fld="3" item="13"/>
        </tpls>
      </n>
      <n v="11045027.629999995" in="0">
        <tpls c="2">
          <tpl fld="7" item="6"/>
          <tpl fld="2" item="1"/>
        </tpls>
      </n>
      <n v="1942093.53" in="0">
        <tpls c="2">
          <tpl fld="7" item="6"/>
          <tpl hier="7" item="3"/>
        </tpls>
      </n>
      <n v="5322229.71" in="0">
        <tpls c="2">
          <tpl fld="7" item="6"/>
          <tpl fld="3" item="8"/>
        </tpls>
      </n>
      <n v="3567792.19" in="0">
        <tpls c="2">
          <tpl fld="7" item="6"/>
          <tpl fld="5" item="2"/>
        </tpls>
      </n>
      <n v="65000000" in="0">
        <tpls c="2">
          <tpl fld="7" item="6"/>
          <tpl fld="3" item="10"/>
        </tpls>
      </n>
      <n v="476425635.43000007" in="0">
        <tpls c="2">
          <tpl fld="7" item="6"/>
          <tpl fld="3" item="11"/>
        </tpls>
      </n>
      <n v="71834466.409999996" in="0">
        <tpls c="2">
          <tpl fld="7" item="6"/>
          <tpl fld="3" item="12"/>
        </tpls>
      </n>
      <n v="0" in="0">
        <tpls c="2">
          <tpl fld="7" item="6"/>
          <tpl fld="2" item="0"/>
        </tpls>
      </n>
      <n v="75354.12" in="0">
        <tpls c="2">
          <tpl fld="7" item="6"/>
          <tpl hier="7" item="5"/>
        </tpls>
      </n>
      <n v="1877903.1700000002" in="0">
        <tpls c="2">
          <tpl fld="7" item="6"/>
          <tpl hier="7" item="4"/>
        </tpls>
      </n>
      <n v="3073670.56" in="0">
        <tpls c="2">
          <tpl fld="7" item="6"/>
          <tpl fld="1" item="0"/>
        </tpls>
      </n>
      <n v="1026327.6" in="0">
        <tpls c="2">
          <tpl fld="7" item="6"/>
          <tpl fld="3" item="14"/>
        </tpls>
      </n>
      <n v="0" in="0">
        <tpls c="2">
          <tpl fld="7" item="6"/>
          <tpl fld="3" item="5"/>
        </tpls>
      </n>
      <n v="103300746.53999999" in="0">
        <tpls c="2">
          <tpl fld="7" item="6"/>
          <tpl fld="3" item="6"/>
        </tpls>
      </n>
      <n v="1463897.8500000031" in="0">
        <tpls c="2">
          <tpl fld="7" item="6"/>
          <tpl hier="7" item="2"/>
        </tpls>
      </n>
      <n v="60529.86" in="0">
        <tpls c="2">
          <tpl fld="7" item="6"/>
          <tpl fld="2" item="3"/>
        </tpls>
      </n>
      <n v="1524846.8" in="0">
        <tpls c="2">
          <tpl fld="7" item="6"/>
          <tpl hier="7" item="6"/>
        </tpls>
      </n>
      <n v="5666187.0700000012" in="0">
        <tpls c="2">
          <tpl fld="7" item="6"/>
          <tpl fld="3" item="20"/>
        </tpls>
      </n>
      <n v="46192.17" in="0">
        <tpls c="2">
          <tpl fld="7" item="6"/>
          <tpl fld="5" item="6"/>
        </tpls>
      </n>
      <n v="650254.61" in="0">
        <tpls c="2">
          <tpl fld="7" item="6"/>
          <tpl fld="5" item="7"/>
        </tpls>
      </n>
      <n v="0" in="0">
        <tpls c="2">
          <tpl fld="7" item="6"/>
          <tpl fld="5" item="5"/>
        </tpls>
      </n>
      <n v="163737.32" in="0">
        <tpls c="2">
          <tpl fld="7" item="6"/>
          <tpl fld="2" item="2"/>
        </tpls>
      </n>
      <n v="1910441.67" in="0">
        <tpls c="2">
          <tpl fld="7" item="6"/>
          <tpl hier="7" item="7"/>
        </tpls>
      </n>
      <n v="17297.349999999999" in="0">
        <tpls c="2">
          <tpl fld="7" item="6"/>
          <tpl fld="5" item="9"/>
        </tpls>
      </n>
      <n v="549621.97" in="0">
        <tpls c="2">
          <tpl fld="7" item="6"/>
          <tpl hier="7" item="11"/>
        </tpls>
      </n>
      <n v="23121112.77" in="0">
        <tpls c="2">
          <tpl fld="7" item="6"/>
          <tpl hier="7" item="8"/>
        </tpls>
      </n>
      <n v="67738.22" in="0">
        <tpls c="2">
          <tpl fld="7" item="6"/>
          <tpl hier="7" item="10"/>
        </tpls>
      </n>
      <n v="2339431.77" in="0">
        <tpls c="2">
          <tpl fld="7" item="6"/>
          <tpl fld="5" item="8"/>
        </tpls>
      </n>
      <n v="9313760.3999999985" in="0">
        <tpls c="2">
          <tpl fld="7" item="6"/>
          <tpl fld="5" item="12"/>
        </tpls>
      </n>
      <n v="3216632.17" in="0">
        <tpls c="2">
          <tpl fld="7" item="6"/>
          <tpl fld="5" item="11"/>
        </tpls>
      </n>
      <n v="1204715.8600000001" in="0">
        <tpls c="2">
          <tpl fld="7" item="6"/>
          <tpl fld="3" item="17"/>
        </tpls>
      </n>
      <n v="897776.37" in="0">
        <tpls c="2">
          <tpl fld="7" item="6"/>
          <tpl fld="3" item="16"/>
        </tpls>
      </n>
      <n v="774963.07000000007" in="0">
        <tpls c="2">
          <tpl fld="7" item="6"/>
          <tpl fld="2" item="4"/>
        </tpls>
      </n>
      <n v="3070293.59" in="0">
        <tpls c="2">
          <tpl fld="7" item="6"/>
          <tpl fld="5" item="10"/>
        </tpls>
      </n>
      <n v="4644436.34" in="0">
        <tpls c="2">
          <tpl fld="7" item="6"/>
          <tpl fld="3" item="18"/>
        </tpls>
      </n>
      <n v="0" in="0">
        <tpls c="2">
          <tpl fld="7" item="7"/>
          <tpl fld="3" item="5"/>
        </tpls>
      </n>
      <n v="10951576.079999994" in="0">
        <tpls c="2">
          <tpl fld="7" item="7"/>
          <tpl fld="2" item="1"/>
        </tpls>
      </n>
      <n v="3073670.56" in="0">
        <tpls c="2">
          <tpl fld="7" item="7"/>
          <tpl fld="1" item="1"/>
        </tpls>
      </n>
      <n v="74946.150000000009" in="0">
        <tpls c="2">
          <tpl fld="7" item="7"/>
          <tpl hier="7" item="5"/>
        </tpls>
      </n>
      <n v="85855814.310000002" in="0">
        <tpls c="2">
          <tpl fld="7" item="7"/>
          <tpl fld="3" item="6"/>
        </tpls>
      </n>
      <n v="52622838.040000007" in="0">
        <tpls c="2">
          <tpl fld="7" item="7"/>
          <tpl hier="7" item="0"/>
        </tpls>
      </n>
      <n v="2150783.59" in="0">
        <tpls c="2">
          <tpl fld="7" item="7"/>
          <tpl fld="3" item="7"/>
        </tpls>
      </n>
      <n v="9222828.5000000019" in="0">
        <tpls c="2">
          <tpl fld="7" item="7"/>
          <tpl hier="7" item="1"/>
        </tpls>
      </n>
      <n v="37184350.630000003" in="0">
        <tpls c="2">
          <tpl fld="7" item="7"/>
          <tpl fld="5" item="1"/>
        </tpls>
      </n>
      <n v="5423786.0399999991" in="0">
        <tpls c="2">
          <tpl fld="7" item="7"/>
          <tpl fld="3" item="8"/>
        </tpls>
      </n>
      <n v="3608179.26" in="0">
        <tpls c="2">
          <tpl fld="7" item="7"/>
          <tpl fld="5" item="2"/>
        </tpls>
      </n>
      <n v="2863897.850000002" in="0">
        <tpls c="2">
          <tpl fld="7" item="7"/>
          <tpl hier="7" item="2"/>
        </tpls>
      </n>
      <n v="1827562.4199999997" in="0">
        <tpls c="2">
          <tpl fld="7" item="7"/>
          <tpl hier="7" item="3"/>
        </tpls>
      </n>
      <n v="441981654.48999989" in="0">
        <tpls c="2">
          <tpl fld="7" item="7"/>
          <tpl fld="3" item="9"/>
        </tpls>
      </n>
      <n v="65000000" in="0">
        <tpls c="2">
          <tpl fld="7" item="7"/>
          <tpl fld="3" item="10"/>
        </tpls>
      </n>
      <n v="477587697.69000006" in="0">
        <tpls c="2">
          <tpl fld="7" item="7"/>
          <tpl fld="3" item="11"/>
        </tpls>
      </n>
      <n v="92560935.100000009" in="0">
        <tpls c="2">
          <tpl fld="7" item="7"/>
          <tpl fld="3" item="12"/>
        </tpls>
      </n>
      <n v="1289644.7700000003" in="0">
        <tpls c="2">
          <tpl fld="7" item="7"/>
          <tpl hier="7" item="4"/>
        </tpls>
      </n>
      <n v="3073670.56" in="0">
        <tpls c="2">
          <tpl fld="7" item="7"/>
          <tpl fld="1" item="0"/>
        </tpls>
      </n>
      <n v="0" in="0">
        <tpls c="2">
          <tpl fld="7" item="7"/>
          <tpl fld="2" item="0"/>
        </tpls>
      </n>
      <n v="73041981.960000008" in="0">
        <tpls c="2">
          <tpl fld="7" item="7"/>
          <tpl fld="3" item="13"/>
        </tpls>
      </n>
      <n v="2194648.0099999998" in="0">
        <tpls c="2">
          <tpl fld="7" item="7"/>
          <tpl fld="3" item="14"/>
        </tpls>
      </n>
      <n v="5227467.4499999983" in="0">
        <tpls c="2">
          <tpl fld="7" item="7"/>
          <tpl fld="3" item="18"/>
        </tpls>
      </n>
      <n v="55456.89" in="0">
        <tpls c="2">
          <tpl fld="7" item="7"/>
          <tpl fld="5" item="6"/>
        </tpls>
      </n>
      <n v="6485119.3500000006" in="0">
        <tpls c="2">
          <tpl fld="7" item="7"/>
          <tpl fld="3" item="20"/>
        </tpls>
      </n>
      <n v="2722063.35" in="0">
        <tpls c="2">
          <tpl fld="7" item="7"/>
          <tpl fld="5" item="8"/>
        </tpls>
      </n>
      <n v="1019506.3000000002" in="0">
        <tpls c="2">
          <tpl fld="7" item="7"/>
          <tpl fld="3" item="16"/>
        </tpls>
      </n>
      <n v="879815.29" in="0">
        <tpls c="2">
          <tpl fld="7" item="7"/>
          <tpl fld="2" item="4"/>
        </tpls>
      </n>
      <n v="68422.77" in="0">
        <tpls c="2">
          <tpl fld="7" item="7"/>
          <tpl hier="7" item="10"/>
        </tpls>
      </n>
      <n v="3673539.5" in="0">
        <tpls c="2">
          <tpl fld="7" item="7"/>
          <tpl fld="5" item="11"/>
        </tpls>
      </n>
      <n v="10699434.9" in="0">
        <tpls c="2">
          <tpl fld="7" item="7"/>
          <tpl fld="5" item="12"/>
        </tpls>
      </n>
      <n v="1778816.67" in="0">
        <tpls c="2">
          <tpl fld="7" item="7"/>
          <tpl hier="7" item="6"/>
        </tpls>
      </n>
      <n v="2189017.25" in="0">
        <tpls c="2">
          <tpl fld="7" item="7"/>
          <tpl hier="7" item="7"/>
        </tpls>
      </n>
      <n v="3496127.1400000006" in="0">
        <tpls c="2">
          <tpl fld="7" item="7"/>
          <tpl fld="5" item="10"/>
        </tpls>
      </n>
      <n v="19685.39" in="0">
        <tpls c="2">
          <tpl fld="7" item="7"/>
          <tpl fld="5" item="9"/>
        </tpls>
      </n>
      <n v="67404.86" in="0">
        <tpls c="2">
          <tpl fld="7" item="7"/>
          <tpl fld="2" item="3"/>
        </tpls>
      </n>
      <n v="664975.24" in="0">
        <tpls c="2">
          <tpl fld="7" item="7"/>
          <tpl fld="5" item="7"/>
        </tpls>
      </n>
      <n v="631321.62" in="0">
        <tpls c="2">
          <tpl fld="7" item="7"/>
          <tpl hier="7" item="11"/>
        </tpls>
      </n>
      <n v="0" in="0">
        <tpls c="2">
          <tpl fld="7" item="7"/>
          <tpl fld="5" item="5"/>
        </tpls>
      </n>
      <n v="185396.88" in="0">
        <tpls c="2">
          <tpl fld="7" item="7"/>
          <tpl fld="2" item="2"/>
        </tpls>
      </n>
      <n v="1379558.75" in="0">
        <tpls c="2">
          <tpl fld="7" item="7"/>
          <tpl fld="3" item="17"/>
        </tpls>
      </n>
      <n v="26555505.269999996" in="0">
        <tpls c="2">
          <tpl fld="7" item="7"/>
          <tpl hier="7" item="8"/>
        </tpls>
      </n>
      <n v="0" in="0">
        <tpls c="2">
          <tpl fld="7" item="8"/>
          <tpl fld="3" item="5"/>
        </tpls>
      </n>
      <n v="11393964.000000002" in="0">
        <tpls c="2">
          <tpl fld="7" item="8"/>
          <tpl fld="2" item="1"/>
        </tpls>
      </n>
      <n v="85850780.810000002" in="0">
        <tpls c="2">
          <tpl fld="7" item="8"/>
          <tpl fld="3" item="6"/>
        </tpls>
      </n>
      <n v="8706285.0199999996" in="0">
        <tpls c="2">
          <tpl fld="7" item="8"/>
          <tpl hier="7" item="1"/>
        </tpls>
      </n>
      <n v="5448611.9100000001" in="0">
        <tpls c="2">
          <tpl fld="7" item="8"/>
          <tpl fld="3" item="8"/>
        </tpls>
      </n>
      <n v="3657649.96" in="0">
        <tpls c="2">
          <tpl fld="7" item="8"/>
          <tpl fld="5" item="2"/>
        </tpls>
      </n>
      <n v="3073670.56" in="0">
        <tpls c="2">
          <tpl fld="7" item="8"/>
          <tpl fld="1" item="1"/>
        </tpls>
      </n>
      <n v="72474.74000000002" in="0">
        <tpls c="2">
          <tpl fld="7" item="8"/>
          <tpl hier="7" item="5"/>
        </tpls>
      </n>
      <n v="54242322.719999999" in="0">
        <tpls c="2">
          <tpl fld="7" item="8"/>
          <tpl hier="7" item="0"/>
        </tpls>
      </n>
      <n v="2168525.31" in="0">
        <tpls c="2">
          <tpl fld="7" item="8"/>
          <tpl fld="3" item="7"/>
        </tpls>
      </n>
      <n v="36748436.080000006" in="0">
        <tpls c="2">
          <tpl fld="7" item="8"/>
          <tpl fld="5" item="1"/>
        </tpls>
      </n>
      <n v="2863897.8500000085" in="0">
        <tpls c="2">
          <tpl fld="7" item="8"/>
          <tpl hier="7" item="2"/>
        </tpls>
      </n>
      <n v="1898344" in="0">
        <tpls c="2">
          <tpl fld="7" item="8"/>
          <tpl hier="7" item="3"/>
        </tpls>
      </n>
      <n v="65000000" in="0">
        <tpls c="2">
          <tpl fld="7" item="8"/>
          <tpl fld="3" item="10"/>
        </tpls>
      </n>
      <n v="481401468.00999993" in="0">
        <tpls c="2">
          <tpl fld="7" item="8"/>
          <tpl fld="3" item="11"/>
        </tpls>
      </n>
      <n v="445682897.34999973" in="0">
        <tpls c="2">
          <tpl fld="7" item="8"/>
          <tpl fld="3" item="9"/>
        </tpls>
      </n>
      <n v="3944235.67" in="0">
        <tpls c="2">
          <tpl fld="7" item="8"/>
          <tpl hier="7" item="4"/>
        </tpls>
      </n>
      <n v="3073670.56" in="0">
        <tpls c="2">
          <tpl fld="7" item="8"/>
          <tpl fld="1" item="0"/>
        </tpls>
      </n>
      <n v="98794839.769999996" in="0">
        <tpls c="2">
          <tpl fld="7" item="8"/>
          <tpl fld="3" item="12"/>
        </tpls>
      </n>
      <n v="0" in="0">
        <tpls c="2">
          <tpl fld="7" item="8"/>
          <tpl fld="2" item="0"/>
        </tpls>
      </n>
      <n v="73098041.260000005" in="0">
        <tpls c="2">
          <tpl fld="7" item="8"/>
          <tpl fld="3" item="13"/>
        </tpls>
      </n>
      <n v="0" in="0">
        <tpls c="2">
          <tpl fld="7" item="8"/>
          <tpl fld="3" item="14"/>
        </tpls>
      </n>
      <n v="76953.59" in="0">
        <tpls c="2">
          <tpl fld="7" item="8"/>
          <tpl fld="2" item="3"/>
        </tpls>
      </n>
      <n v="5834239.9100000001" in="0">
        <tpls c="2">
          <tpl fld="7" item="8"/>
          <tpl fld="3" item="18"/>
        </tpls>
      </n>
      <n v="1562870.27" in="0">
        <tpls c="2">
          <tpl fld="7" item="8"/>
          <tpl fld="3" item="17"/>
        </tpls>
      </n>
      <n v="3899499.1500000004" in="0">
        <tpls c="2">
          <tpl fld="7" item="8"/>
          <tpl fld="5" item="10"/>
        </tpls>
      </n>
      <n v="21910.33" in="0">
        <tpls c="2">
          <tpl fld="7" item="8"/>
          <tpl fld="5" item="9"/>
        </tpls>
      </n>
      <n v="682379.30999999994" in="0">
        <tpls c="2">
          <tpl fld="7" item="8"/>
          <tpl fld="5" item="7"/>
        </tpls>
      </n>
      <n v="4206163.0599999996" in="0">
        <tpls c="2">
          <tpl fld="7" item="8"/>
          <tpl fld="5" item="11"/>
        </tpls>
      </n>
      <n v="68685.119999999995" in="0">
        <tpls c="2">
          <tpl fld="7" item="8"/>
          <tpl hier="7" item="10"/>
        </tpls>
      </n>
      <n v="7299736.6900000004" in="0">
        <tpls c="2">
          <tpl fld="7" item="8"/>
          <tpl fld="3" item="20"/>
        </tpls>
      </n>
      <n v="29895552.549999997" in="0">
        <tpls c="2">
          <tpl fld="7" item="8"/>
          <tpl hier="7" item="8"/>
        </tpls>
      </n>
      <n v="0" in="0">
        <tpls c="2">
          <tpl fld="7" item="8"/>
          <tpl fld="5" item="5"/>
        </tpls>
      </n>
      <n v="3092351.9899999998" in="0">
        <tpls c="2">
          <tpl fld="7" item="8"/>
          <tpl fld="5" item="8"/>
        </tpls>
      </n>
      <n v="65294.559999999998" in="0">
        <tpls c="2">
          <tpl fld="7" item="8"/>
          <tpl fld="5" item="6"/>
        </tpls>
      </n>
      <n v="1113682.5" in="0">
        <tpls c="2">
          <tpl fld="7" item="8"/>
          <tpl fld="3" item="16"/>
        </tpls>
      </n>
      <n v="975056.26" in="0">
        <tpls c="2">
          <tpl fld="7" item="8"/>
          <tpl fld="2" item="4"/>
        </tpls>
      </n>
      <n v="12053673.609999998" in="0">
        <tpls c="2">
          <tpl fld="7" item="8"/>
          <tpl fld="5" item="12"/>
        </tpls>
      </n>
      <n v="2030372.65" in="0">
        <tpls c="2">
          <tpl fld="7" item="8"/>
          <tpl hier="7" item="6"/>
        </tpls>
      </n>
      <n v="210328.77" in="0">
        <tpls c="2">
          <tpl fld="7" item="8"/>
          <tpl fld="2" item="2"/>
        </tpls>
      </n>
      <n v="713083.12000000011" in="0">
        <tpls c="2">
          <tpl fld="7" item="8"/>
          <tpl hier="7" item="11"/>
        </tpls>
      </n>
      <n v="2475434.2800000003" in="0">
        <tpls c="2">
          <tpl fld="7" item="8"/>
          <tpl hier="7" item="7"/>
        </tpls>
      </n>
      <n v="2101952.54" in="0">
        <tpls c="2">
          <tpl fld="7" item="9"/>
          <tpl fld="3" item="7"/>
        </tpls>
      </n>
      <n v="8848101.120000001" in="0">
        <tpls c="2">
          <tpl fld="7" item="9"/>
          <tpl hier="7" item="1"/>
        </tpls>
      </n>
      <n v="36342008.560000002" in="0">
        <tpls c="2">
          <tpl fld="7" item="9"/>
          <tpl fld="5" item="1"/>
        </tpls>
      </n>
      <n v="5327555.9399999995" in="0">
        <tpls c="2">
          <tpl fld="7" item="9"/>
          <tpl fld="3" item="8"/>
        </tpls>
      </n>
      <n v="3673892.2900000005" in="0">
        <tpls c="2">
          <tpl fld="7" item="9"/>
          <tpl fld="5" item="2"/>
        </tpls>
      </n>
      <n v="2823897.8499999992" in="0">
        <tpls c="2">
          <tpl fld="7" item="9"/>
          <tpl hier="7" item="2"/>
        </tpls>
      </n>
      <n v="1898683.2099999997" in="0">
        <tpls c="2">
          <tpl fld="7" item="9"/>
          <tpl hier="7" item="3"/>
        </tpls>
      </n>
      <n v="472360167.7899999" in="0">
        <tpls c="2">
          <tpl fld="7" item="9"/>
          <tpl fld="3" item="9"/>
        </tpls>
      </n>
      <n v="65000000" in="0">
        <tpls c="2">
          <tpl fld="7" item="9"/>
          <tpl fld="3" item="10"/>
        </tpls>
      </n>
      <n v="493814353.6500001" in="0">
        <tpls c="2">
          <tpl fld="7" item="9"/>
          <tpl fld="3" item="11"/>
        </tpls>
      </n>
      <n v="70148.69" in="0">
        <tpls c="2">
          <tpl fld="7" item="9"/>
          <tpl hier="7" item="5"/>
        </tpls>
      </n>
      <n v="64474171.689999998" in="0">
        <tpls c="2">
          <tpl fld="7" item="9"/>
          <tpl hier="7" item="0"/>
        </tpls>
      </n>
      <n v="1044047.57" in="0">
        <tpls c="2">
          <tpl fld="7" item="9"/>
          <tpl hier="7" item="4"/>
        </tpls>
      </n>
      <n v="0" in="0">
        <tpls c="2">
          <tpl fld="7" item="9"/>
          <tpl fld="3" item="14"/>
        </tpls>
      </n>
      <n v="3073670.56" in="0">
        <tpls c="2">
          <tpl fld="7" item="9"/>
          <tpl fld="1" item="1"/>
        </tpls>
      </n>
      <n v="73478481.560000002" in="0">
        <tpls c="2">
          <tpl fld="7" item="9"/>
          <tpl fld="3" item="13"/>
        </tpls>
      </n>
      <n v="3073670.5599999996" in="0">
        <tpls c="2">
          <tpl fld="7" item="9"/>
          <tpl fld="1" item="0"/>
        </tpls>
      </n>
      <n v="100798151.16" in="0">
        <tpls c="2">
          <tpl fld="7" item="9"/>
          <tpl fld="3" item="12"/>
        </tpls>
      </n>
      <n v="0" in="0">
        <tpls c="2">
          <tpl fld="7" item="9"/>
          <tpl fld="2" item="0"/>
        </tpls>
      </n>
      <n v="0" in="0">
        <tpls c="2">
          <tpl fld="7" item="9"/>
          <tpl fld="3" item="5"/>
        </tpls>
      </n>
      <n v="11330702.490000002" in="0">
        <tpls c="2">
          <tpl fld="7" item="9"/>
          <tpl fld="2" item="1"/>
        </tpls>
      </n>
      <n v="105604513.43999998" in="0">
        <tpls c="2">
          <tpl fld="7" item="9"/>
          <tpl fld="3" item="6"/>
        </tpls>
      </n>
      <n v="87612.28" in="0">
        <tpls c="2">
          <tpl fld="7" item="9"/>
          <tpl fld="2" item="3"/>
        </tpls>
      </n>
      <n v="1761725.3299999996" in="0">
        <tpls c="2">
          <tpl fld="7" item="9"/>
          <tpl fld="3" item="17"/>
        </tpls>
      </n>
      <n v="8113782.5800000029" in="0">
        <tpls c="2">
          <tpl fld="7" item="9"/>
          <tpl fld="3" item="20"/>
        </tpls>
      </n>
      <n v="69163.13" in="0">
        <tpls c="2">
          <tpl fld="7" item="9"/>
          <tpl hier="7" item="10"/>
        </tpls>
      </n>
      <n v="698431.01" in="0">
        <tpls c="2">
          <tpl fld="7" item="9"/>
          <tpl fld="5" item="7"/>
        </tpls>
      </n>
      <n v="238798.14" in="0">
        <tpls c="2">
          <tpl fld="7" item="9"/>
          <tpl fld="2" item="2"/>
        </tpls>
      </n>
      <n v="33431599.979999989" in="0">
        <tpls c="2">
          <tpl fld="7" item="9"/>
          <tpl hier="7" item="8"/>
        </tpls>
      </n>
      <n v="2774689.2600000002" in="0">
        <tpls c="2">
          <tpl fld="7" item="9"/>
          <tpl hier="7" item="7"/>
        </tpls>
      </n>
      <n v="0" in="0">
        <tpls c="2">
          <tpl fld="7" item="9"/>
          <tpl fld="5" item="5"/>
        </tpls>
      </n>
      <n v="3474983.5700000003" in="0">
        <tpls c="2">
          <tpl fld="7" item="9"/>
          <tpl fld="5" item="8"/>
        </tpls>
      </n>
      <n v="13506125.739999998" in="0">
        <tpls c="2">
          <tpl fld="7" item="9"/>
          <tpl fld="5" item="12"/>
        </tpls>
      </n>
      <n v="4324577.4000000004" in="0">
        <tpls c="2">
          <tpl fld="7" item="9"/>
          <tpl fld="5" item="10"/>
        </tpls>
      </n>
      <n v="804761.52" in="0">
        <tpls c="2">
          <tpl fld="7" item="9"/>
          <tpl hier="7" item="11"/>
        </tpls>
      </n>
      <n v="2266768.38" in="0">
        <tpls c="2">
          <tpl fld="7" item="9"/>
          <tpl hier="7" item="6"/>
        </tpls>
      </n>
      <n v="4803241.29" in="0">
        <tpls c="2">
          <tpl fld="7" item="9"/>
          <tpl fld="5" item="11"/>
        </tpls>
      </n>
      <n v="75449.649999999994" in="0">
        <tpls c="2">
          <tpl fld="7" item="9"/>
          <tpl fld="5" item="6"/>
        </tpls>
      </n>
      <n v="1252128.6200000001" in="0">
        <tpls c="2">
          <tpl fld="7" item="9"/>
          <tpl fld="3" item="16"/>
        </tpls>
      </n>
      <n v="1109540.0900000001" in="0">
        <tpls c="2">
          <tpl fld="7" item="9"/>
          <tpl fld="2" item="4"/>
        </tpls>
      </n>
      <n v="6440671.0399999991" in="0">
        <tpls c="2">
          <tpl fld="7" item="9"/>
          <tpl fld="3" item="18"/>
        </tpls>
      </n>
      <n v="22690.48" in="0">
        <tpls c="2">
          <tpl fld="7" item="9"/>
          <tpl fld="5" item="9"/>
        </tpls>
      </n>
    </entries>
    <sets count="12">
      <set count="3" maxRank="1" setDefinition="{[Accounts].[BKW.2121.08  ADEUDADO A ENTIDADES EXTRANJERAS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0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1"/>
        </tpls>
      </set>
      <set count="2" maxRank="1" setDefinition="{[Accounts].[BKW.222  CUENTAS POR PAGAR],[Accounts].[BKW.223  RETENCIONES]}">
        <tpls c="1">
          <tpl fld="3" item="2"/>
        </tpls>
      </set>
      <set count="2" maxRank="1" setDefinition="{[Accounts].[BKW.213  OBLIGACIONES A LA VISTA],[Accounts].[BKW.2123.09  OTROS PRÉSTAMOS (1)]}">
        <tpls c="1">
          <tpl fld="3" item="3"/>
        </tpls>
      </set>
      <set count="2" maxRank="1" setDefinition="{[Accounts].[BKW.225  CRÉDITOS DIFERIDOS],[Accounts].[BKW.4129  PROVISIÓN POR PÉRDIDAS]}">
        <tpls c="1">
          <tpl fld="3" item="4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5"/>
        </tpls>
      </set>
      <set count="2" maxRank="1" setDefinition="{[Accounts].[BKW.6210.03  AVALES Y FIANZAS],[Accounts].[BKW.6210.04  SERVICIOS]}">
        <tpls c="1">
          <tpl fld="5" item="3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8" item="0"/>
        </tpls>
      </set>
      <set count="2" maxRank="1" setDefinition="{[Accounts].[BKW.631  INGRESOS NO OPERACIONALES],[Accounts].[BKW.82  GASTOS NO OPERACIONALES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8" item="1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</sets>
    <queryCache count="42">
      <query mdx="[Accounts].[BKW.215  DOCUMENTOS TRANSADOS]">
        <tpls c="1">
          <tpl fld="3" item="5"/>
        </tpls>
      </query>
      <query mdx="[Accounts].[BKW.111  FONDOS DISPONIBLES]">
        <tpls c="1">
          <tpl fld="3" item="6"/>
        </tpls>
      </query>
      <query mdx="[Accounts].[BKW.224  PROVISIONES]">
        <tpls c="1">
          <tpl fld="3" item="7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8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9"/>
        </tpls>
      </query>
      <query mdx="[Accounts].[BKW.311  CAPITAL SOCIAL PAGADO]">
        <tpls c="1">
          <tpl fld="3" item="10"/>
        </tpls>
      </query>
      <query mdx="[Accounts].[BKW.114  PRÉSTAMOS]">
        <tpls c="1">
          <tpl fld="3" item="11"/>
        </tpls>
      </query>
      <query mdx="[Accounts].[BKW.4  DERECHOS FUTUROS Y CONTINGENCIAS]">
        <tpls c="1">
          <tpl fld="1" item="0"/>
        </tpls>
      </query>
      <query mdx="[Accounts].[BKW.113  INVERSIONES FINANCIERAS]">
        <tpls c="1">
          <tpl fld="3" item="12"/>
        </tpls>
      </query>
      <query mdx="[Accounts].[BKW.24  DEUDA SUBORDINADA]">
        <tpls c="1">
          <tpl fld="2" item="0"/>
        </tpls>
      </query>
      <query mdx="[Accounts].[BKW.214  TÍTULOS DE EMISIÓN PROPIA]">
        <tpls c="1">
          <tpl fld="3" item="13"/>
        </tpls>
      </query>
      <query mdx="[Accounts].[BKW.112  ADQUISICIÓN TEMPORAL DE DOCUMENTOS]">
        <tpls c="1">
          <tpl fld="3" item="14"/>
        </tpls>
      </query>
      <query mdx="[Accounts].[BKW.13  ACTIVO FIJO]">
        <tpls c="1">
          <tpl fld="2" item="1"/>
        </tpls>
      </query>
      <query mdx="[Accounts].[BKW.5  COMPROMISOS FUTUROS Y CONTINGENCIAS]">
        <tpls c="1">
          <tpl fld="1" item="1"/>
        </tpls>
      </query>
      <query mdx="[Dates].[2020].[1]">
        <tpls c="1">
          <tpl fld="7" item="0"/>
        </tpls>
      </query>
      <query mdx="[Accounts].[BKW.813  DEPRECIACIONES Y AMORTIZACIONES]">
        <tpls c="1">
          <tpl fld="3" item="17"/>
        </tpls>
      </query>
      <query mdx="[Accounts].[BKW.84  CONTRIBUCIONES ESPECIALES]">
        <tpls c="1">
          <tpl fld="2" item="2"/>
        </tpls>
      </query>
      <query mdx="[Accounts].[BKW.6210.01  OPERACIONES EN MONEDA EXTRANJERA]">
        <tpls c="1">
          <tpl fld="5" item="5"/>
        </tpls>
      </query>
      <query mdx="[Accounts].[BKW.7110.05  PÉRDIDA POR DIFERENCIA DE PRECIOS]">
        <tpls c="1">
          <tpl fld="5" item="6"/>
        </tpls>
      </query>
      <query mdx="[Accounts].[BKW.6110.04  INTERESES SOBRE DEPÓSIT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812  GASTOS GENERALES]">
        <tpls c="1">
          <tpl fld="3" item="18"/>
        </tpls>
      </query>
      <query mdx="[Accounts].[BKW.721  OPERACIONES EN MONEDA EXTRANJERA]">
        <tpls c="1">
          <tpl fld="3" item="19"/>
        </tpls>
      </query>
      <query mdx="[Accounts].[BKW.83  IMPUESTOS DIRECTOS]">
        <tpls c="1">
          <tpl fld="2" item="3"/>
        </tpls>
      </query>
      <query mdx="[Accounts].[BKW.6110.03  OPERACIONES TEMPORALES CON DOCUMENTOS]">
        <tpls c="1">
          <tpl fld="5" item="9"/>
        </tpls>
      </query>
      <query mdx="[Accounts].[BKW.811  GASTOS DE FUNCIONARIOS Y EMPLEADOS]">
        <tpls c="1">
          <tpl fld="3" item="20"/>
        </tpls>
      </query>
      <query mdx="[Accounts].[BKW.631  INGRESOS NO OPERACIONALES]">
        <tpls c="1">
          <tpl fld="3" item="16"/>
        </tpls>
      </query>
      <query mdx="[Accounts].[BKW.82  GASTOS NO OPERACIONALES]">
        <tpls c="1">
          <tpl fld="2" item="4"/>
        </tpls>
      </query>
      <query mdx="[Accounts].[BKW.7110.02  PRÉSTAMOS PARA TERCER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1  DEPÓSITOS]">
        <tpls c="1">
          <tpl fld="5" item="12"/>
        </tpls>
      </query>
      <query mdx="[Dates].[2020].[2]">
        <tpls c="1">
          <tpl fld="7" item="1"/>
        </tpls>
      </query>
      <query mdx="[Dates].[2020].[3]">
        <tpls c="1">
          <tpl fld="7" item="2"/>
        </tpls>
      </query>
      <query mdx="[Dates].[2020].[4]">
        <tpls c="1">
          <tpl fld="7" item="3"/>
        </tpls>
      </query>
      <query mdx="[Dates].[2020].[5]">
        <tpls c="1">
          <tpl fld="7" item="4"/>
        </tpls>
      </query>
      <query mdx="[Dates].[2020].[6]">
        <tpls c="1">
          <tpl fld="7" item="5"/>
        </tpls>
      </query>
      <query mdx="[Dates].[2020].[7]">
        <tpls c="1">
          <tpl fld="7" item="6"/>
        </tpls>
      </query>
      <query mdx="[Dates].[2020].[8]">
        <tpls c="1">
          <tpl fld="7" item="7"/>
        </tpls>
      </query>
      <query mdx="[Dates].[2020].[9]">
        <tpls c="1">
          <tpl fld="7" item="8"/>
        </tpls>
      </query>
      <query mdx="[Dates].[2020].[10]">
        <tpls c="1">
          <tpl fld="7" item="9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58"/>
  <sheetViews>
    <sheetView showGridLines="0" tabSelected="1" zoomScaleNormal="100" zoomScaleSheetLayoutView="115" workbookViewId="0">
      <pane ySplit="3" topLeftCell="A4" activePane="bottomLeft" state="frozen"/>
      <selection activeCell="E4" sqref="E4"/>
      <selection pane="bottomLeft" activeCell="L18" sqref="L18"/>
    </sheetView>
  </sheetViews>
  <sheetFormatPr baseColWidth="10" defaultColWidth="9.140625" defaultRowHeight="14.25" x14ac:dyDescent="0.2"/>
  <cols>
    <col min="1" max="1" width="2" style="1" customWidth="1"/>
    <col min="2" max="3" width="20.7109375" style="23" customWidth="1"/>
    <col min="4" max="4" width="19.7109375" style="23" bestFit="1" customWidth="1"/>
    <col min="5" max="5" width="15.42578125" style="23" bestFit="1" customWidth="1"/>
    <col min="6" max="6" width="1.5703125" style="1" customWidth="1"/>
    <col min="7" max="16384" width="9.140625" style="1"/>
  </cols>
  <sheetData>
    <row r="1" spans="1:5" ht="18" x14ac:dyDescent="0.25">
      <c r="B1" s="3" t="s">
        <v>17</v>
      </c>
      <c r="C1" s="3"/>
      <c r="D1" s="3"/>
    </row>
    <row r="2" spans="1:5" ht="18" x14ac:dyDescent="0.25">
      <c r="B2" s="3" t="s">
        <v>19</v>
      </c>
      <c r="C2" s="3"/>
      <c r="D2" s="3"/>
    </row>
    <row r="3" spans="1:5" ht="18" x14ac:dyDescent="0.25">
      <c r="B3" s="32">
        <v>44135</v>
      </c>
      <c r="C3" s="32"/>
      <c r="D3" s="3"/>
    </row>
    <row r="4" spans="1:5" ht="18.75" thickBot="1" x14ac:dyDescent="0.25">
      <c r="B4" s="1" t="s">
        <v>23</v>
      </c>
      <c r="C4" s="1"/>
      <c r="D4" s="4"/>
    </row>
    <row r="5" spans="1:5" x14ac:dyDescent="0.2">
      <c r="A5" s="2"/>
      <c r="B5" s="5"/>
      <c r="C5" s="5"/>
      <c r="D5" s="5"/>
      <c r="E5" s="6"/>
    </row>
    <row r="6" spans="1:5" ht="15" x14ac:dyDescent="0.2">
      <c r="B6" s="31" t="s">
        <v>14</v>
      </c>
      <c r="C6" s="31"/>
      <c r="D6" s="31"/>
      <c r="E6" s="7"/>
    </row>
    <row r="7" spans="1:5" ht="14.25" customHeight="1" x14ac:dyDescent="0.2">
      <c r="B7" s="31" t="s">
        <v>0</v>
      </c>
      <c r="C7" s="31"/>
      <c r="D7" s="31"/>
      <c r="E7" s="7"/>
    </row>
    <row r="8" spans="1:5" ht="14.25" customHeight="1" x14ac:dyDescent="0.2">
      <c r="B8" s="30" t="s" vm="18">
        <v>30</v>
      </c>
      <c r="C8" s="30"/>
      <c r="D8" s="30"/>
      <c r="E8" s="8">
        <v>105604513.44</v>
      </c>
    </row>
    <row r="9" spans="1:5" ht="14.25" customHeight="1" x14ac:dyDescent="0.2">
      <c r="B9" s="30" t="s" vm="5">
        <v>31</v>
      </c>
      <c r="C9" s="30"/>
      <c r="D9" s="30"/>
      <c r="E9" s="8">
        <v>0</v>
      </c>
    </row>
    <row r="10" spans="1:5" ht="14.25" customHeight="1" x14ac:dyDescent="0.2">
      <c r="B10" s="30" t="s" vm="15">
        <v>32</v>
      </c>
      <c r="C10" s="30"/>
      <c r="D10" s="30"/>
      <c r="E10" s="8">
        <v>100798151.16</v>
      </c>
    </row>
    <row r="11" spans="1:5" ht="14.25" customHeight="1" x14ac:dyDescent="0.2">
      <c r="B11" s="30" t="s" vm="9">
        <v>33</v>
      </c>
      <c r="C11" s="30"/>
      <c r="D11" s="30"/>
      <c r="E11" s="9">
        <v>493814353.64999998</v>
      </c>
    </row>
    <row r="12" spans="1:5" ht="15" x14ac:dyDescent="0.2">
      <c r="B12" s="30"/>
      <c r="C12" s="30"/>
      <c r="D12" s="30"/>
      <c r="E12" s="10">
        <v>700217018.25</v>
      </c>
    </row>
    <row r="13" spans="1:5" ht="14.25" customHeight="1" x14ac:dyDescent="0.2">
      <c r="B13" s="31" t="s">
        <v>1</v>
      </c>
      <c r="C13" s="31"/>
      <c r="D13" s="31"/>
      <c r="E13" s="8"/>
    </row>
    <row r="14" spans="1:5" x14ac:dyDescent="0.2">
      <c r="B14" s="29" t="s">
        <v>16</v>
      </c>
      <c r="C14" s="29"/>
      <c r="D14" s="29"/>
      <c r="E14" s="8">
        <v>1653663.65</v>
      </c>
    </row>
    <row r="15" spans="1:5" ht="16.5" x14ac:dyDescent="0.2">
      <c r="B15" s="29" t="s" vm="11">
        <v>34</v>
      </c>
      <c r="C15" s="29"/>
      <c r="D15" s="29"/>
      <c r="E15" s="11">
        <v>8848101.1199999992</v>
      </c>
    </row>
    <row r="16" spans="1:5" ht="15" x14ac:dyDescent="0.2">
      <c r="B16" s="31"/>
      <c r="C16" s="31"/>
      <c r="D16" s="31"/>
      <c r="E16" s="10">
        <v>10501764.77</v>
      </c>
    </row>
    <row r="17" spans="2:5" ht="15" x14ac:dyDescent="0.2">
      <c r="B17" s="31" t="s">
        <v>2</v>
      </c>
      <c r="C17" s="31"/>
      <c r="D17" s="31"/>
      <c r="E17" s="8"/>
    </row>
    <row r="18" spans="2:5" ht="27.75" customHeight="1" x14ac:dyDescent="0.2">
      <c r="B18" s="30" t="s" vm="3">
        <v>35</v>
      </c>
      <c r="C18" s="30"/>
      <c r="D18" s="30"/>
      <c r="E18" s="10">
        <v>11330702.49</v>
      </c>
    </row>
    <row r="19" spans="2:5" ht="15" x14ac:dyDescent="0.2">
      <c r="B19" s="31" t="s">
        <v>3</v>
      </c>
      <c r="C19" s="31"/>
      <c r="D19" s="31"/>
      <c r="E19" s="12">
        <v>722049485.50999999</v>
      </c>
    </row>
    <row r="20" spans="2:5" ht="15" x14ac:dyDescent="0.2">
      <c r="B20" s="22"/>
      <c r="C20" s="22"/>
      <c r="D20" s="22"/>
      <c r="E20" s="12"/>
    </row>
    <row r="21" spans="2:5" ht="15" x14ac:dyDescent="0.2">
      <c r="B21" s="26" t="s" vm="17">
        <v>36</v>
      </c>
      <c r="C21" s="26"/>
      <c r="D21" s="26"/>
      <c r="E21" s="10">
        <v>3073670.56</v>
      </c>
    </row>
    <row r="22" spans="2:5" ht="15" x14ac:dyDescent="0.2">
      <c r="B22" s="25" t="s">
        <v>25</v>
      </c>
      <c r="C22" s="25"/>
      <c r="D22" s="25"/>
      <c r="E22" s="12">
        <v>725123156.06999993</v>
      </c>
    </row>
    <row r="23" spans="2:5" ht="15" x14ac:dyDescent="0.2">
      <c r="B23" s="31"/>
      <c r="C23" s="31"/>
      <c r="D23" s="31"/>
      <c r="E23" s="13"/>
    </row>
    <row r="24" spans="2:5" ht="14.25" customHeight="1" x14ac:dyDescent="0.2">
      <c r="B24" s="25" t="s">
        <v>15</v>
      </c>
      <c r="C24" s="25"/>
      <c r="D24" s="25"/>
      <c r="E24" s="8"/>
    </row>
    <row r="25" spans="2:5" ht="14.25" customHeight="1" x14ac:dyDescent="0.2">
      <c r="B25" s="31" t="s">
        <v>4</v>
      </c>
      <c r="C25" s="31"/>
      <c r="D25" s="31"/>
      <c r="E25" s="8"/>
    </row>
    <row r="26" spans="2:5" ht="14.25" customHeight="1" x14ac:dyDescent="0.2">
      <c r="B26" s="30" t="s" vm="10">
        <v>37</v>
      </c>
      <c r="C26" s="30"/>
      <c r="D26" s="30"/>
      <c r="E26" s="8">
        <v>472360167.79000002</v>
      </c>
    </row>
    <row r="27" spans="2:5" ht="14.25" customHeight="1" x14ac:dyDescent="0.2">
      <c r="B27" s="30" t="s" vm="19">
        <v>38</v>
      </c>
      <c r="C27" s="30"/>
      <c r="D27" s="30"/>
      <c r="E27" s="8">
        <v>36342008.560000002</v>
      </c>
    </row>
    <row r="28" spans="2:5" x14ac:dyDescent="0.2">
      <c r="B28" s="29" t="s" vm="14">
        <v>39</v>
      </c>
      <c r="C28" s="29"/>
      <c r="D28" s="29"/>
      <c r="E28" s="8">
        <v>64474171.689999998</v>
      </c>
    </row>
    <row r="29" spans="2:5" ht="14.25" customHeight="1" x14ac:dyDescent="0.2">
      <c r="B29" s="30" t="s" vm="2">
        <v>40</v>
      </c>
      <c r="C29" s="30"/>
      <c r="D29" s="30"/>
      <c r="E29" s="8">
        <v>0</v>
      </c>
    </row>
    <row r="30" spans="2:5" ht="14.25" customHeight="1" x14ac:dyDescent="0.2">
      <c r="B30" s="30" t="s" vm="16">
        <v>41</v>
      </c>
      <c r="C30" s="30"/>
      <c r="D30" s="30"/>
      <c r="E30" s="8">
        <v>73478481.560000002</v>
      </c>
    </row>
    <row r="31" spans="2:5" ht="16.5" x14ac:dyDescent="0.2">
      <c r="B31" s="29" t="s" vm="6">
        <v>34</v>
      </c>
      <c r="C31" s="29"/>
      <c r="D31" s="29"/>
      <c r="E31" s="11">
        <v>1044047.57</v>
      </c>
    </row>
    <row r="32" spans="2:5" ht="15" x14ac:dyDescent="0.2">
      <c r="B32" s="30"/>
      <c r="C32" s="30"/>
      <c r="D32" s="30"/>
      <c r="E32" s="10">
        <v>647698877.16999996</v>
      </c>
    </row>
    <row r="33" spans="2:5" ht="14.25" customHeight="1" x14ac:dyDescent="0.2">
      <c r="B33" s="31" t="s">
        <v>5</v>
      </c>
      <c r="C33" s="31"/>
      <c r="D33" s="31"/>
      <c r="E33" s="8"/>
    </row>
    <row r="34" spans="2:5" x14ac:dyDescent="0.2">
      <c r="B34" s="29" t="s" vm="7">
        <v>42</v>
      </c>
      <c r="C34" s="29"/>
      <c r="D34" s="29"/>
      <c r="E34" s="8">
        <v>1898683.21</v>
      </c>
    </row>
    <row r="35" spans="2:5" x14ac:dyDescent="0.2">
      <c r="B35" s="30" t="s" vm="8">
        <v>43</v>
      </c>
      <c r="C35" s="30"/>
      <c r="D35" s="30"/>
      <c r="E35" s="8">
        <v>2101952.54</v>
      </c>
    </row>
    <row r="36" spans="2:5" x14ac:dyDescent="0.2">
      <c r="B36" s="29" t="s" vm="20">
        <v>34</v>
      </c>
      <c r="C36" s="29"/>
      <c r="D36" s="29"/>
      <c r="E36" s="9">
        <v>70148.69</v>
      </c>
    </row>
    <row r="37" spans="2:5" ht="15" x14ac:dyDescent="0.2">
      <c r="B37" s="30"/>
      <c r="C37" s="30"/>
      <c r="D37" s="30"/>
      <c r="E37" s="10">
        <v>4070784.44</v>
      </c>
    </row>
    <row r="38" spans="2:5" ht="14.25" customHeight="1" x14ac:dyDescent="0.2">
      <c r="B38" s="31" t="s">
        <v>6</v>
      </c>
      <c r="C38" s="31"/>
      <c r="D38" s="31"/>
      <c r="E38" s="8"/>
    </row>
    <row r="39" spans="2:5" ht="14.25" customHeight="1" x14ac:dyDescent="0.2">
      <c r="B39" s="30" t="s" vm="4">
        <v>6</v>
      </c>
      <c r="C39" s="30"/>
      <c r="D39" s="30"/>
      <c r="E39" s="9">
        <v>0</v>
      </c>
    </row>
    <row r="40" spans="2:5" ht="15" x14ac:dyDescent="0.2">
      <c r="B40" s="31" t="s">
        <v>7</v>
      </c>
      <c r="C40" s="31"/>
      <c r="D40" s="31"/>
      <c r="E40" s="10">
        <v>651769661.61000001</v>
      </c>
    </row>
    <row r="41" spans="2:5" ht="15" x14ac:dyDescent="0.25">
      <c r="B41" s="33" t="s">
        <v>8</v>
      </c>
      <c r="C41" s="33"/>
      <c r="D41" s="33"/>
      <c r="E41" s="8"/>
    </row>
    <row r="42" spans="2:5" x14ac:dyDescent="0.2">
      <c r="B42" s="30" t="s" vm="12">
        <v>44</v>
      </c>
      <c r="C42" s="30"/>
      <c r="D42" s="30"/>
      <c r="E42" s="8">
        <v>65000000</v>
      </c>
    </row>
    <row r="43" spans="2:5" ht="21" customHeight="1" x14ac:dyDescent="0.2">
      <c r="B43" s="29" t="s" vm="1">
        <v>45</v>
      </c>
      <c r="C43" s="29"/>
      <c r="D43" s="29"/>
      <c r="E43" s="9">
        <v>5279823.899999992</v>
      </c>
    </row>
    <row r="44" spans="2:5" ht="14.25" customHeight="1" x14ac:dyDescent="0.2">
      <c r="B44" s="31" t="s">
        <v>9</v>
      </c>
      <c r="C44" s="31"/>
      <c r="D44" s="31"/>
      <c r="E44" s="10">
        <v>70279823.899999991</v>
      </c>
    </row>
    <row r="45" spans="2:5" ht="14.25" customHeight="1" x14ac:dyDescent="0.2">
      <c r="B45" s="31" t="s">
        <v>10</v>
      </c>
      <c r="C45" s="31"/>
      <c r="D45" s="31"/>
      <c r="E45" s="12">
        <v>722049485.50999999</v>
      </c>
    </row>
    <row r="46" spans="2:5" x14ac:dyDescent="0.2">
      <c r="B46" s="14"/>
      <c r="C46" s="14"/>
      <c r="D46" s="14"/>
      <c r="E46" s="15"/>
    </row>
    <row r="47" spans="2:5" ht="15" x14ac:dyDescent="0.2">
      <c r="B47" s="26" t="s" vm="13">
        <v>46</v>
      </c>
      <c r="C47" s="26"/>
      <c r="D47" s="26"/>
      <c r="E47" s="10">
        <v>3073670.56</v>
      </c>
    </row>
    <row r="48" spans="2:5" ht="15" x14ac:dyDescent="0.2">
      <c r="B48" s="25" t="s">
        <v>25</v>
      </c>
      <c r="C48" s="25"/>
      <c r="D48" s="25"/>
      <c r="E48" s="12">
        <v>725123156.06999993</v>
      </c>
    </row>
    <row r="49" spans="2:5" x14ac:dyDescent="0.2">
      <c r="B49" s="14"/>
      <c r="C49" s="14"/>
      <c r="D49" s="14"/>
      <c r="E49" s="16"/>
    </row>
    <row r="50" spans="2:5" x14ac:dyDescent="0.2">
      <c r="B50" s="14"/>
      <c r="C50" s="14"/>
      <c r="D50" s="14"/>
      <c r="E50" s="16"/>
    </row>
    <row r="51" spans="2:5" x14ac:dyDescent="0.2">
      <c r="B51" s="14"/>
      <c r="C51" s="14"/>
      <c r="D51" s="14"/>
      <c r="E51" s="16"/>
    </row>
    <row r="52" spans="2:5" ht="15" x14ac:dyDescent="0.25">
      <c r="B52" s="28" t="s">
        <v>20</v>
      </c>
      <c r="C52" s="28"/>
      <c r="D52" s="28" t="s">
        <v>22</v>
      </c>
      <c r="E52" s="28"/>
    </row>
    <row r="53" spans="2:5" x14ac:dyDescent="0.2">
      <c r="B53" s="27" t="s">
        <v>21</v>
      </c>
      <c r="C53" s="27"/>
      <c r="D53" s="27" t="s">
        <v>29</v>
      </c>
      <c r="E53" s="27"/>
    </row>
    <row r="54" spans="2:5" x14ac:dyDescent="0.2">
      <c r="B54" s="24"/>
      <c r="C54" s="24"/>
      <c r="D54" s="24"/>
      <c r="E54" s="24"/>
    </row>
    <row r="55" spans="2:5" x14ac:dyDescent="0.2">
      <c r="B55" s="24"/>
      <c r="C55" s="24"/>
      <c r="D55" s="24"/>
      <c r="E55" s="24"/>
    </row>
    <row r="56" spans="2:5" x14ac:dyDescent="0.2">
      <c r="B56" s="24"/>
      <c r="C56" s="24"/>
      <c r="D56" s="24"/>
      <c r="E56" s="24"/>
    </row>
    <row r="57" spans="2:5" ht="15" x14ac:dyDescent="0.25">
      <c r="B57" s="28" t="s">
        <v>27</v>
      </c>
      <c r="C57" s="28"/>
      <c r="D57" s="28"/>
      <c r="E57" s="28"/>
    </row>
    <row r="58" spans="2:5" ht="15" customHeight="1" x14ac:dyDescent="0.2">
      <c r="B58" s="27" t="s">
        <v>28</v>
      </c>
      <c r="C58" s="27"/>
      <c r="D58" s="27"/>
      <c r="E58" s="27"/>
    </row>
  </sheetData>
  <mergeCells count="48">
    <mergeCell ref="D52:E52"/>
    <mergeCell ref="B53:C53"/>
    <mergeCell ref="D53:E53"/>
    <mergeCell ref="B57:E57"/>
    <mergeCell ref="B58:E58"/>
    <mergeCell ref="B3:C3"/>
    <mergeCell ref="B18:D18"/>
    <mergeCell ref="B44:D44"/>
    <mergeCell ref="B47:D47"/>
    <mergeCell ref="B48:D48"/>
    <mergeCell ref="B9:D9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15:D15"/>
    <mergeCell ref="B45:D45"/>
    <mergeCell ref="B17:D17"/>
    <mergeCell ref="B21:D21"/>
    <mergeCell ref="B22:D22"/>
    <mergeCell ref="B23:D23"/>
    <mergeCell ref="B16:D16"/>
    <mergeCell ref="B10:D10"/>
    <mergeCell ref="B11:D11"/>
    <mergeCell ref="B12:D12"/>
    <mergeCell ref="B13:D13"/>
    <mergeCell ref="B14:D14"/>
    <mergeCell ref="B6:D6"/>
    <mergeCell ref="B7:D7"/>
    <mergeCell ref="B8:D8"/>
    <mergeCell ref="B19:D19"/>
    <mergeCell ref="B26:D26"/>
    <mergeCell ref="B28:D28"/>
    <mergeCell ref="B27:D27"/>
    <mergeCell ref="B29:D29"/>
    <mergeCell ref="B30:D30"/>
    <mergeCell ref="B43:D43"/>
    <mergeCell ref="B24:D24"/>
    <mergeCell ref="B52:C5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E46"/>
  <sheetViews>
    <sheetView showGridLines="0" tabSelected="1" zoomScaleNormal="100" zoomScaleSheetLayoutView="115" workbookViewId="0">
      <selection activeCell="L18" sqref="L18"/>
    </sheetView>
  </sheetViews>
  <sheetFormatPr baseColWidth="10" defaultColWidth="9.140625" defaultRowHeight="14.25" x14ac:dyDescent="0.2"/>
  <cols>
    <col min="1" max="1" width="2" style="1" customWidth="1"/>
    <col min="2" max="4" width="20.7109375" style="23" customWidth="1"/>
    <col min="5" max="5" width="14.28515625" style="23" bestFit="1" customWidth="1"/>
    <col min="6" max="16384" width="9.140625" style="1"/>
  </cols>
  <sheetData>
    <row r="1" spans="1:5" ht="18" x14ac:dyDescent="0.25">
      <c r="B1" s="3" t="s">
        <v>17</v>
      </c>
      <c r="C1" s="3"/>
      <c r="D1" s="3"/>
    </row>
    <row r="2" spans="1:5" ht="18" x14ac:dyDescent="0.25">
      <c r="B2" s="3" t="s">
        <v>18</v>
      </c>
      <c r="C2" s="3"/>
      <c r="D2" s="3"/>
    </row>
    <row r="3" spans="1:5" ht="18" x14ac:dyDescent="0.2">
      <c r="B3" s="34">
        <f>'[2]Balance BVES'!B6:C6</f>
        <v>44135</v>
      </c>
      <c r="C3" s="34"/>
      <c r="D3" s="34"/>
    </row>
    <row r="4" spans="1:5" ht="15" thickBot="1" x14ac:dyDescent="0.25">
      <c r="B4" s="1" t="s">
        <v>24</v>
      </c>
      <c r="C4" s="1"/>
      <c r="D4" s="1"/>
    </row>
    <row r="5" spans="1:5" ht="15" x14ac:dyDescent="0.25">
      <c r="A5" s="2"/>
      <c r="B5" s="5"/>
      <c r="C5" s="5"/>
      <c r="D5" s="5"/>
      <c r="E5" s="17"/>
    </row>
    <row r="6" spans="1:5" ht="15" customHeight="1" x14ac:dyDescent="0.2">
      <c r="B6" s="31" t="s">
        <v>11</v>
      </c>
      <c r="C6" s="31"/>
      <c r="D6" s="31"/>
      <c r="E6" s="7"/>
    </row>
    <row r="7" spans="1:5" ht="15" customHeight="1" x14ac:dyDescent="0.2">
      <c r="B7" s="29" t="str" vm="31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29"/>
      <c r="D7" s="29"/>
      <c r="E7" s="8">
        <v>33431599.98</v>
      </c>
    </row>
    <row r="8" spans="1:5" ht="15" customHeight="1" x14ac:dyDescent="0.2">
      <c r="B8" s="29" t="str" vm="27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29"/>
      <c r="D8" s="29"/>
      <c r="E8" s="8">
        <v>69163.13</v>
      </c>
    </row>
    <row r="9" spans="1:5" ht="15" customHeight="1" x14ac:dyDescent="0.2">
      <c r="B9" s="30" t="str" vm="23">
        <f>CUBEMEMBER("Chart of Accounts","[Accounts].[BKW.6110.02  CARTERA DE INVERSIONES]","Intereses y otros ingresos por inversiones")</f>
        <v>Intereses y otros ingresos por inversiones</v>
      </c>
      <c r="C9" s="30"/>
      <c r="D9" s="30"/>
      <c r="E9" s="8">
        <v>4803241.29</v>
      </c>
    </row>
    <row r="10" spans="1:5" ht="15" customHeight="1" x14ac:dyDescent="0.2">
      <c r="B10" s="30" t="str" vm="30">
        <f>CUBEMEMBER("Chart of Accounts","[Accounts].[BKW.6110.03  OPERACIONES TEMPORALES CON DOCUMENTOS]","Reportos y operaciones bursátiles")</f>
        <v>Reportos y operaciones bursátiles</v>
      </c>
      <c r="C10" s="30"/>
      <c r="D10" s="30"/>
      <c r="E10" s="8">
        <v>22690.48</v>
      </c>
    </row>
    <row r="11" spans="1:5" ht="15" customHeight="1" x14ac:dyDescent="0.2">
      <c r="B11" s="30" t="str" vm="32">
        <f>CUBEMEMBER("Chart of Accounts","[Accounts].[BKW.6110.04  INTERESES SOBRE DEPÓSITOS]","Intereses sobre depósitos")</f>
        <v>Intereses sobre depósitos</v>
      </c>
      <c r="C11" s="30"/>
      <c r="D11" s="30"/>
      <c r="E11" s="8">
        <v>698431.01</v>
      </c>
    </row>
    <row r="12" spans="1:5" ht="15" hidden="1" customHeight="1" x14ac:dyDescent="0.2">
      <c r="B12" s="30" t="str" vm="25">
        <f>CUBEMEMBER("Chart of Accounts","[Accounts].[BKW.6210.01  OPERACIONES EN MONEDA EXTRANJERA]","Operaciones en moneda extranjera")</f>
        <v>Operaciones en moneda extranjera</v>
      </c>
      <c r="C12" s="30"/>
      <c r="D12" s="30"/>
      <c r="E12" s="8">
        <v>0</v>
      </c>
    </row>
    <row r="13" spans="1:5" ht="15" customHeight="1" x14ac:dyDescent="0.2">
      <c r="B13" s="29" t="str" vm="37">
        <f>CUBESET("Chart of Accounts","{[Accounts].[BKW.6210.03  AVALES Y FIANZAS],[Accounts].[BKW.6210.04  SERVICIOS]}","Otros servicios y contingencias")</f>
        <v>Otros servicios y contingencias</v>
      </c>
      <c r="C13" s="29"/>
      <c r="D13" s="29"/>
      <c r="E13" s="9">
        <v>2774689.26</v>
      </c>
    </row>
    <row r="14" spans="1:5" ht="15" customHeight="1" x14ac:dyDescent="0.2">
      <c r="B14" s="29"/>
      <c r="C14" s="29"/>
      <c r="D14" s="29"/>
      <c r="E14" s="9">
        <v>41799815.149999991</v>
      </c>
    </row>
    <row r="15" spans="1:5" ht="15" customHeight="1" x14ac:dyDescent="0.2">
      <c r="B15" s="31" t="s">
        <v>12</v>
      </c>
      <c r="C15" s="31"/>
      <c r="D15" s="31"/>
      <c r="E15" s="8"/>
    </row>
    <row r="16" spans="1:5" ht="15" customHeight="1" x14ac:dyDescent="0.2">
      <c r="B16" s="30" t="str" vm="34">
        <f>CUBEMEMBER("Chart of Accounts","[Accounts].[BKW.7110.01  DEPÓSITOS]","Intereses y otros costos de depósitos")</f>
        <v>Intereses y otros costos de depósitos</v>
      </c>
      <c r="C16" s="30"/>
      <c r="D16" s="30"/>
      <c r="E16" s="8">
        <v>13506125.74</v>
      </c>
    </row>
    <row r="17" spans="2:5" ht="15" customHeight="1" x14ac:dyDescent="0.2">
      <c r="B17" s="30" t="str" vm="24">
        <f>CUBEMEMBER("Chart of Accounts","[Accounts].[BKW.7110.02  PRÉSTAMOS PARA TERCEROS]","Intereses sobre préstamos")</f>
        <v>Intereses sobre préstamos</v>
      </c>
      <c r="C17" s="30"/>
      <c r="D17" s="30"/>
      <c r="E17" s="8">
        <v>4324577.4000000004</v>
      </c>
    </row>
    <row r="18" spans="2:5" ht="15" customHeight="1" x14ac:dyDescent="0.2">
      <c r="B18" s="30" t="str" vm="38">
        <f>CUBEMEMBER("Chart of Accounts","[Accounts].[BKW.7110.04  TÍTULOS DE EMISIÓN PROPIA (1)]","Intereses sobre emisión de obligaciones")</f>
        <v>Intereses sobre emisión de obligaciones</v>
      </c>
      <c r="C18" s="30"/>
      <c r="D18" s="30"/>
      <c r="E18" s="8">
        <v>3474983.57</v>
      </c>
    </row>
    <row r="19" spans="2:5" ht="15" customHeight="1" x14ac:dyDescent="0.2">
      <c r="B19" s="30" t="str" vm="39">
        <f>CUBEMEMBER("Chart of Accounts","[Accounts].[BKW.7110.05  PÉRDIDA POR DIFERENCIA DE PRECIOS]","Pérdida por venta de títulos valores")</f>
        <v>Pérdida por venta de títulos valores</v>
      </c>
      <c r="C19" s="30"/>
      <c r="D19" s="30"/>
      <c r="E19" s="8">
        <v>75449.649999999994</v>
      </c>
    </row>
    <row r="20" spans="2:5" ht="15" customHeight="1" x14ac:dyDescent="0.2">
      <c r="B20" s="29" t="str" vm="36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0" s="29"/>
      <c r="D20" s="29"/>
      <c r="E20" s="9">
        <v>804761.52</v>
      </c>
    </row>
    <row r="21" spans="2:5" ht="15" customHeight="1" x14ac:dyDescent="0.2">
      <c r="B21" s="31" t="str" vm="32">
        <f>CUBEMEMBER("Chart of Accounts","[Accounts].[BKW.6110.04  INTERESES SOBRE DEPÓSITOS]","Total costos de operación")</f>
        <v>Total costos de operación</v>
      </c>
      <c r="C21" s="31"/>
      <c r="D21" s="31"/>
      <c r="E21" s="18">
        <v>22185897.879999999</v>
      </c>
    </row>
    <row r="22" spans="2:5" ht="15" customHeight="1" x14ac:dyDescent="0.2">
      <c r="B22" s="30" t="str" vm="22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2" s="30"/>
      <c r="D22" s="30"/>
      <c r="E22" s="9">
        <v>-2266768.38</v>
      </c>
    </row>
    <row r="23" spans="2:5" ht="15" customHeight="1" x14ac:dyDescent="0.2">
      <c r="B23" s="31" t="str">
        <f>IF(E23&gt;0,"Utilidad","Pérdida")&amp;" antes de gastos"</f>
        <v>Utilidad antes de gastos</v>
      </c>
      <c r="C23" s="31"/>
      <c r="D23" s="31"/>
      <c r="E23" s="10">
        <v>17347148.889999993</v>
      </c>
    </row>
    <row r="24" spans="2:5" ht="15" customHeight="1" x14ac:dyDescent="0.2">
      <c r="B24" s="31" t="s">
        <v>26</v>
      </c>
      <c r="C24" s="31"/>
      <c r="D24" s="31"/>
      <c r="E24" s="8"/>
    </row>
    <row r="25" spans="2:5" ht="15" customHeight="1" x14ac:dyDescent="0.2">
      <c r="B25" s="30" t="str" vm="35">
        <f>CUBEMEMBER("Chart of Accounts","[Accounts].[BKW.811  GASTOS DE FUNCIONARIOS Y EMPLEADOS]","De funcionarios y empleados")</f>
        <v>De funcionarios y empleados</v>
      </c>
      <c r="C25" s="30"/>
      <c r="D25" s="30"/>
      <c r="E25" s="8">
        <v>8113782.5800000001</v>
      </c>
    </row>
    <row r="26" spans="2:5" ht="15" customHeight="1" x14ac:dyDescent="0.2">
      <c r="B26" s="30" t="str" vm="28">
        <f>CUBEMEMBER("Chart of Accounts","[Accounts].[BKW.812  GASTOS GENERALES]","Generales")</f>
        <v>Generales</v>
      </c>
      <c r="C26" s="30"/>
      <c r="D26" s="30"/>
      <c r="E26" s="8">
        <v>6440671.04</v>
      </c>
    </row>
    <row r="27" spans="2:5" ht="15" customHeight="1" x14ac:dyDescent="0.2">
      <c r="B27" s="30" t="str" vm="29">
        <f>CUBEMEMBER("Chart of Accounts","[Accounts].[BKW.813  DEPRECIACIONES Y AMORTIZACIONES]","Depreciaciones y amortizaciones")</f>
        <v>Depreciaciones y amortizaciones</v>
      </c>
      <c r="C27" s="30"/>
      <c r="D27" s="30"/>
      <c r="E27" s="9">
        <v>1761725.33</v>
      </c>
    </row>
    <row r="28" spans="2:5" ht="15" customHeight="1" x14ac:dyDescent="0.2">
      <c r="B28" s="31" t="s">
        <v>13</v>
      </c>
      <c r="C28" s="31"/>
      <c r="D28" s="31"/>
      <c r="E28" s="9">
        <v>16316178.950000001</v>
      </c>
    </row>
    <row r="29" spans="2:5" ht="15" customHeight="1" x14ac:dyDescent="0.2">
      <c r="B29" s="31" t="str">
        <f>IF(E29&gt;0,"Utilidad","Pérdida")&amp;" de operación"</f>
        <v>Utilidad de operación</v>
      </c>
      <c r="C29" s="31"/>
      <c r="D29" s="31"/>
      <c r="E29" s="18">
        <v>1030969.939999992</v>
      </c>
    </row>
    <row r="30" spans="2:5" ht="15" customHeight="1" x14ac:dyDescent="0.2">
      <c r="B30" s="29" t="str" vm="26">
        <f>CUBESET("Chart of Accounts","{[Accounts].[BKW.631  INGRESOS NO OPERACIONALES],[Accounts].[BKW.82  GASTOS NO OPERACIONALES]}","Otros ingresos, neto ")</f>
        <v xml:space="preserve">Otros ingresos, neto </v>
      </c>
      <c r="C30" s="29"/>
      <c r="D30" s="29"/>
      <c r="E30" s="9">
        <v>142588.53</v>
      </c>
    </row>
    <row r="31" spans="2:5" ht="15" customHeight="1" x14ac:dyDescent="0.2">
      <c r="B31" s="31" t="str">
        <f>IF(E31&gt;0,"Utilidad","Pérdida")&amp;" antes de impuestos"</f>
        <v>Utilidad antes de impuestos</v>
      </c>
      <c r="C31" s="31"/>
      <c r="D31" s="31"/>
      <c r="E31" s="18">
        <v>1173558.4699999921</v>
      </c>
    </row>
    <row r="32" spans="2:5" ht="15" customHeight="1" x14ac:dyDescent="0.2">
      <c r="B32" s="30" t="str" vm="21">
        <f>CUBEMEMBER("Chart of Accounts","[Accounts].[BKW.83  IMPUESTOS DIRECTOS]","Impuesto sobre la renta")</f>
        <v>Impuesto sobre la renta</v>
      </c>
      <c r="C32" s="30"/>
      <c r="D32" s="30"/>
      <c r="E32" s="8">
        <v>-87612.28</v>
      </c>
    </row>
    <row r="33" spans="2:5" ht="15" customHeight="1" x14ac:dyDescent="0.2">
      <c r="B33" s="30" t="str" vm="33">
        <f>CUBEMEMBER("Chart of Accounts","[Accounts].[BKW.84  CONTRIBUCIONES ESPECIALES]","Contribución especial a los Grandes Contribuyentes")</f>
        <v>Contribución especial a los Grandes Contribuyentes</v>
      </c>
      <c r="C33" s="30"/>
      <c r="D33" s="30"/>
      <c r="E33" s="19">
        <v>-238798.14</v>
      </c>
    </row>
    <row r="34" spans="2:5" ht="15" customHeight="1" x14ac:dyDescent="0.2">
      <c r="B34" s="31" t="str">
        <f>IF(E34&gt;0,"Utilidad","Pérdida")&amp;" neta"</f>
        <v>Utilidad neta</v>
      </c>
      <c r="C34" s="31"/>
      <c r="D34" s="31"/>
      <c r="E34" s="12">
        <v>847148.04999999201</v>
      </c>
    </row>
    <row r="35" spans="2:5" ht="15" customHeight="1" x14ac:dyDescent="0.2">
      <c r="B35" s="22"/>
      <c r="C35" s="22"/>
      <c r="D35" s="22"/>
      <c r="E35" s="20"/>
    </row>
    <row r="36" spans="2:5" ht="15" customHeight="1" x14ac:dyDescent="0.25">
      <c r="B36" s="22"/>
      <c r="C36" s="22"/>
      <c r="D36" s="22"/>
      <c r="E36" s="21"/>
    </row>
    <row r="37" spans="2:5" x14ac:dyDescent="0.2">
      <c r="B37" s="14"/>
      <c r="C37" s="14"/>
      <c r="D37" s="14"/>
      <c r="E37" s="14"/>
    </row>
    <row r="38" spans="2:5" x14ac:dyDescent="0.2">
      <c r="B38" s="14"/>
      <c r="C38" s="14"/>
      <c r="D38" s="14"/>
      <c r="E38" s="14"/>
    </row>
    <row r="39" spans="2:5" ht="15" x14ac:dyDescent="0.25">
      <c r="B39" s="28" t="s">
        <v>20</v>
      </c>
      <c r="C39" s="28"/>
      <c r="D39" s="28" t="s">
        <v>22</v>
      </c>
      <c r="E39" s="28"/>
    </row>
    <row r="40" spans="2:5" x14ac:dyDescent="0.2">
      <c r="B40" s="27" t="s">
        <v>21</v>
      </c>
      <c r="C40" s="27"/>
      <c r="D40" s="27" t="s">
        <v>29</v>
      </c>
      <c r="E40" s="27"/>
    </row>
    <row r="41" spans="2:5" x14ac:dyDescent="0.2">
      <c r="B41" s="24"/>
      <c r="C41" s="24"/>
      <c r="D41" s="24"/>
      <c r="E41" s="24"/>
    </row>
    <row r="42" spans="2:5" x14ac:dyDescent="0.2">
      <c r="B42" s="24"/>
      <c r="C42" s="24"/>
      <c r="D42" s="24"/>
      <c r="E42" s="24"/>
    </row>
    <row r="43" spans="2:5" x14ac:dyDescent="0.2">
      <c r="B43" s="24"/>
      <c r="C43" s="24"/>
      <c r="D43" s="24"/>
      <c r="E43" s="24"/>
    </row>
    <row r="44" spans="2:5" ht="15" x14ac:dyDescent="0.25">
      <c r="B44" s="28" t="s">
        <v>27</v>
      </c>
      <c r="C44" s="28"/>
      <c r="D44" s="28"/>
      <c r="E44" s="28"/>
    </row>
    <row r="45" spans="2:5" ht="15" customHeight="1" x14ac:dyDescent="0.2">
      <c r="B45" s="27" t="s">
        <v>28</v>
      </c>
      <c r="C45" s="27"/>
      <c r="D45" s="27"/>
      <c r="E45" s="27"/>
    </row>
    <row r="46" spans="2:5" x14ac:dyDescent="0.2">
      <c r="B46" s="27"/>
      <c r="C46" s="27"/>
      <c r="D46" s="27"/>
      <c r="E46" s="27"/>
    </row>
  </sheetData>
  <mergeCells count="38">
    <mergeCell ref="B19:D19"/>
    <mergeCell ref="B21:D21"/>
    <mergeCell ref="B3:D3"/>
    <mergeCell ref="B6:D6"/>
    <mergeCell ref="B7:D7"/>
    <mergeCell ref="B8:D8"/>
    <mergeCell ref="B9:D9"/>
    <mergeCell ref="B11:D11"/>
    <mergeCell ref="B12:D12"/>
    <mergeCell ref="B13:D13"/>
    <mergeCell ref="B14:D14"/>
    <mergeCell ref="B15:D15"/>
    <mergeCell ref="B16:D16"/>
    <mergeCell ref="B17:D17"/>
    <mergeCell ref="B18:D18"/>
    <mergeCell ref="B10:D10"/>
    <mergeCell ref="B20:D20"/>
    <mergeCell ref="B34:D34"/>
    <mergeCell ref="B23:D23"/>
    <mergeCell ref="B24:D24"/>
    <mergeCell ref="B25:D25"/>
    <mergeCell ref="B26:D26"/>
    <mergeCell ref="B32:D32"/>
    <mergeCell ref="B33:D33"/>
    <mergeCell ref="B27:D27"/>
    <mergeCell ref="B28:D28"/>
    <mergeCell ref="B29:D29"/>
    <mergeCell ref="B22:D22"/>
    <mergeCell ref="B39:C39"/>
    <mergeCell ref="D39:E39"/>
    <mergeCell ref="B44:E44"/>
    <mergeCell ref="B30:D30"/>
    <mergeCell ref="B31:D31"/>
    <mergeCell ref="B46:C46"/>
    <mergeCell ref="D46:E46"/>
    <mergeCell ref="B40:C40"/>
    <mergeCell ref="D40:E40"/>
    <mergeCell ref="B45:E4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'Balance BVES'!Área_de_impresión</vt:lpstr>
      <vt:lpstr>'ER BVES'!Área_de_impresión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Evelyn Concepcion Perez</cp:lastModifiedBy>
  <cp:lastPrinted>2020-11-30T15:25:11Z</cp:lastPrinted>
  <dcterms:created xsi:type="dcterms:W3CDTF">2014-07-05T17:10:34Z</dcterms:created>
  <dcterms:modified xsi:type="dcterms:W3CDTF">2020-11-30T15:25:26Z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2020-02-26T13:55:33.3292727Z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39175d70-cc7f-4c0c-a4c0-4912bb87d807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