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CASADEORO\ORG TEST\IMES\IME SV\CONTABILIDAD\EEFF\Bancos - EBITDA\2020\"/>
    </mc:Choice>
  </mc:AlternateContent>
  <xr:revisionPtr revIDLastSave="0" documentId="13_ncr:1_{B1A14CC5-916E-4E86-B530-321195906C9A}" xr6:coauthVersionLast="45" xr6:coauthVersionMax="45" xr10:uidLastSave="{00000000-0000-0000-0000-000000000000}"/>
  <bookViews>
    <workbookView xWindow="-120" yWindow="-120" windowWidth="20730" windowHeight="11160" tabRatio="658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2">ANEXO!$A$1:$H$162</definedName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G13" i="2" l="1"/>
  <c r="G14" i="2"/>
  <c r="I14" i="2" l="1"/>
  <c r="E85" i="3" l="1"/>
  <c r="E13" i="3"/>
  <c r="E19" i="3" s="1"/>
  <c r="I40" i="2" l="1"/>
  <c r="H85" i="3" l="1"/>
  <c r="I59" i="2" l="1"/>
  <c r="I41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<sst xmlns="http://schemas.openxmlformats.org/spreadsheetml/2006/main" count="133" uniqueCount="121">
  <si>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</si>
  <si>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</si>
  <si>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</si>
  <si>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</si>
  <si>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</si>
  <si>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</si>
  <si>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</si>
  <si>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</si>
  <si>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</si>
  <si>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</si>
  <si>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</si>
  <si>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</si>
  <si>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</si>
  <si>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</si>
  <si>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</si>
  <si>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</si>
  <si>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</si>
  <si>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</si>
  <si>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</si>
  <si>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</si>
  <si>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</si>
  <si>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</si>
  <si>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</si>
  <si>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</si>
  <si>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</si>
  <si>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</si>
  <si>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</si>
  <si>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</si>
  <si>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</si>
  <si>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</si>
  <si>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</si>
  <si>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</si>
  <si>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</si>
  <si>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</si>
  <si>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</si>
  <si>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</si>
  <si>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</si>
  <si>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</si>
  <si>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</si>
  <si>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</si>
  <si>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</si>
  <si>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</si>
  <si>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</si>
  <si>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</si>
  <si>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</si>
  <si>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</si>
  <si>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</si>
  <si>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</si>
  <si>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</si>
  <si>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</si>
  <si>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</si>
  <si>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</si>
  <si>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</si>
  <si>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</si>
  <si>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</si>
  <si>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</si>
  <si>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</si>
  <si>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</si>
  <si>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</si>
  <si>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</si>
  <si>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</si>
  <si>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</si>
  <si>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</si>
  <si>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</si>
  <si>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</si>
  <si>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</si>
  <si>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</si>
  <si>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</si>
  <si>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</si>
  <si>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</si>
  <si>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</si>
  <si>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</si>
  <si>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</si>
  <si>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</si>
  <si>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</si>
  <si>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</si>
  <si>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</si>
  <si>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</si>
  <si>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</si>
  <si>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</si>
  <si>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</si>
  <si>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</si>
  <si>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</si>
  <si>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</si>
  <si>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</si>
  <si>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</si>
  <si>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</si>
  <si>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</si>
  <si>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</si>
  <si>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</si>
  <si>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</si>
  <si>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</si>
  <si>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</si>
  <si>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</si>
  <si>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</si>
  <si>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</si>
  <si>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</si>
  <si>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</si>
  <si>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</si>
  <si>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</si>
  <si>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</si>
  <si>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</si>
  <si>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</si>
  <si>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</si>
  <si>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</si>
  <si>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</si>
  <si>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</si>
  <si>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</si>
  <si>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</si>
  <si>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</si>
  <si>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</si>
  <si>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</si>
  <si>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</si>
  <si>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</si>
  <si>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</si>
  <si>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INVERSIONES Y VALORES A CORTO PLAZO</t>
  </si>
  <si>
    <t>CUENTAS POR COBRAR PARTES RELACIONADAS</t>
  </si>
  <si>
    <t>31.10.2020</t>
  </si>
  <si>
    <t>ESTADO DE RESULTADOS DEL 1o.DE ENERO AL 31 DE OCTUBRE 2020</t>
  </si>
  <si>
    <t>31.10.2019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</si>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</sst>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;[Red]#,##0.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174" fontId="4" fillId="0" borderId="0" xfId="0" applyNumberFormat="1" applyFont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167" fontId="4" fillId="0" borderId="0" xfId="1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J13" sqref="J13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86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118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117</v>
      </c>
      <c r="I12" s="10"/>
      <c r="J12" s="11" t="s">
        <v>119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80">
        <v>2468.87</v>
      </c>
      <c r="I15" s="63"/>
      <c r="J15" s="43">
        <v>2393.13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2468.87</v>
      </c>
      <c r="I17" s="63"/>
      <c r="J17" s="64">
        <f>+J16+J15</f>
        <v>2393.13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936.02</v>
      </c>
      <c r="I19" s="63"/>
      <c r="J19" s="43">
        <v>1006.32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1532.85</v>
      </c>
      <c r="I21" s="63"/>
      <c r="J21" s="64">
        <f>+J17-J19</f>
        <v>1386.81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1532.85</v>
      </c>
      <c r="I32" s="63"/>
      <c r="J32" s="64">
        <f>+J21-J30</f>
        <v>1386.81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240.16</v>
      </c>
      <c r="I36" s="63"/>
      <c r="J36" s="53">
        <v>207.66</v>
      </c>
      <c r="K36" s="8"/>
    </row>
    <row r="37" spans="2:11" x14ac:dyDescent="0.2">
      <c r="D37" s="8" t="s">
        <v>11</v>
      </c>
      <c r="E37" s="8"/>
      <c r="F37" s="8"/>
      <c r="G37" s="8"/>
      <c r="H37" s="53">
        <v>219.83</v>
      </c>
      <c r="I37" s="63"/>
      <c r="J37" s="53">
        <v>333.65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3.9</v>
      </c>
      <c r="I41" s="63"/>
      <c r="J41" s="43">
        <v>-9.6999999999999993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4" t="s">
        <v>80</v>
      </c>
      <c r="D44" s="84"/>
      <c r="E44" s="84"/>
      <c r="F44" s="84"/>
      <c r="G44" s="78"/>
      <c r="H44" s="64">
        <f>H32-H35-H36-H37-H38+H41+H42</f>
        <v>1076.76</v>
      </c>
      <c r="I44" s="64"/>
      <c r="J44" s="64">
        <f>J32-J35-J36-J37-J38+J41+J42</f>
        <v>835.79999999999984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200.76</v>
      </c>
      <c r="I48" s="63"/>
      <c r="J48" s="53">
        <v>120.06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876</v>
      </c>
      <c r="I52" s="63"/>
      <c r="J52" s="59">
        <f>J44-J48-J49</f>
        <v>715.73999999999978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112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5" t="s">
        <v>96</v>
      </c>
      <c r="H60" s="85"/>
      <c r="I60" s="85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A26" zoomScale="80" zoomScaleNormal="90" zoomScaleSheetLayoutView="80" workbookViewId="0">
      <selection activeCell="G60" sqref="G60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86</v>
      </c>
      <c r="C6" s="82"/>
      <c r="D6" s="82"/>
      <c r="E6" s="82"/>
      <c r="F6" s="82"/>
      <c r="G6" s="82"/>
      <c r="H6" s="82"/>
      <c r="I6" s="82"/>
    </row>
    <row r="7" spans="2:11" x14ac:dyDescent="0.2">
      <c r="B7" s="84" t="s">
        <v>110</v>
      </c>
      <c r="C7" s="86"/>
      <c r="D7" s="86"/>
      <c r="E7" s="86"/>
      <c r="F7" s="86"/>
      <c r="G7" s="86"/>
      <c r="H7" s="86"/>
      <c r="I7" s="86"/>
    </row>
    <row r="8" spans="2:11" x14ac:dyDescent="0.2">
      <c r="B8" s="86" t="s">
        <v>16</v>
      </c>
      <c r="C8" s="86"/>
      <c r="D8" s="86"/>
      <c r="E8" s="86"/>
      <c r="F8" s="86"/>
      <c r="G8" s="86"/>
      <c r="H8" s="86"/>
      <c r="I8" s="86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117</v>
      </c>
      <c r="H11" s="25"/>
      <c r="I11" s="11" t="s">
        <v>113</v>
      </c>
    </row>
    <row r="12" spans="2:11" x14ac:dyDescent="0.2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231.1+219.85</f>
        <v>450.95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f>1484.71+2350</f>
        <v>3834.71</v>
      </c>
      <c r="H14" s="25"/>
      <c r="I14" s="25">
        <f>53.7+34.5</f>
        <v>88.2</v>
      </c>
      <c r="J14" s="25"/>
      <c r="K14" s="23"/>
    </row>
    <row r="15" spans="2:11" x14ac:dyDescent="0.2">
      <c r="B15" s="25" t="s">
        <v>115</v>
      </c>
      <c r="C15" s="25"/>
      <c r="D15" s="25"/>
      <c r="E15" s="25"/>
      <c r="F15" s="25"/>
      <c r="G15" s="25">
        <v>25.48</v>
      </c>
      <c r="H15" s="25"/>
      <c r="I15" s="25">
        <v>0</v>
      </c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143.83000000000001</v>
      </c>
      <c r="H16" s="25"/>
      <c r="I16" s="26">
        <v>84.2</v>
      </c>
      <c r="J16" s="25"/>
    </row>
    <row r="17" spans="1:12" x14ac:dyDescent="0.2">
      <c r="B17"/>
      <c r="C17" s="18" t="s">
        <v>103</v>
      </c>
      <c r="D17" s="31"/>
      <c r="E17" s="25"/>
      <c r="F17" s="25"/>
      <c r="G17" s="36">
        <f>SUM(G13:G16)</f>
        <v>4454.9699999999993</v>
      </c>
      <c r="H17" s="36"/>
      <c r="I17" s="36">
        <f>SUM(I13:I16)</f>
        <v>530.79999999999995</v>
      </c>
      <c r="J17" s="36"/>
    </row>
    <row r="18" spans="1:12" ht="15" customHeight="1" x14ac:dyDescent="0.2"/>
    <row r="19" spans="1:12" x14ac:dyDescent="0.2">
      <c r="A19"/>
      <c r="B19" s="13" t="s">
        <v>102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13575.09</v>
      </c>
      <c r="H20" s="25"/>
      <c r="I20" s="25">
        <v>13648.9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97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104</v>
      </c>
      <c r="D24" s="31"/>
      <c r="E24" s="25"/>
      <c r="F24" s="25"/>
      <c r="G24" s="36">
        <f>SUM(G20:G23)</f>
        <v>17075.09</v>
      </c>
      <c r="H24" s="25"/>
      <c r="I24" s="36">
        <f>SUM(I20:I23)</f>
        <v>17148.900000000001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105</v>
      </c>
      <c r="D27" s="30"/>
      <c r="E27" s="25"/>
      <c r="F27" s="25"/>
      <c r="G27" s="38">
        <f>+G24+G17</f>
        <v>21530.059999999998</v>
      </c>
      <c r="H27" s="25"/>
      <c r="I27" s="38">
        <f>+I24+I17</f>
        <v>17679.7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">
      <c r="B35" s="25" t="s">
        <v>24</v>
      </c>
      <c r="C35" s="25"/>
      <c r="D35" s="25"/>
      <c r="E35" s="25"/>
      <c r="F35" s="25"/>
      <c r="G35" s="25">
        <v>5795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1002.43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6797.43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500.52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245.68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746.2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106</v>
      </c>
      <c r="D44"/>
      <c r="E44"/>
      <c r="F44"/>
      <c r="G44" s="36">
        <f>G38+G42</f>
        <v>7543.63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98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4925.1499999999996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107</v>
      </c>
      <c r="D51" s="25"/>
      <c r="E51" s="25"/>
      <c r="F51" s="25"/>
      <c r="G51" s="36">
        <f>SUM(G48:G49)</f>
        <v>5854.0499999999993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99</v>
      </c>
      <c r="G53" s="64">
        <f>+G44+G51</f>
        <v>13397.68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876</v>
      </c>
      <c r="H60" s="25"/>
      <c r="I60" s="43">
        <v>921</v>
      </c>
      <c r="J60" s="25"/>
    </row>
    <row r="61" spans="2:12" x14ac:dyDescent="0.2">
      <c r="B61" s="25"/>
      <c r="C61" s="6" t="s">
        <v>108</v>
      </c>
      <c r="D61" s="31"/>
      <c r="E61" s="25"/>
      <c r="F61" s="25"/>
      <c r="G61" s="37">
        <f>SUM(G57:G60)</f>
        <v>8132.3969999999999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109</v>
      </c>
      <c r="D63" s="30"/>
      <c r="E63" s="25"/>
      <c r="F63" s="25"/>
      <c r="G63" s="22">
        <f>+G53+G61</f>
        <v>21530.077000000001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1.7000000003463356E-2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7" t="s">
        <v>91</v>
      </c>
      <c r="C70" s="87"/>
      <c r="D70" s="25"/>
      <c r="F70" s="88" t="s">
        <v>96</v>
      </c>
      <c r="G70" s="89"/>
      <c r="H70" s="25"/>
      <c r="I70" s="32"/>
    </row>
    <row r="71" spans="2:9" x14ac:dyDescent="0.2">
      <c r="B71" s="87"/>
      <c r="C71" s="87"/>
      <c r="D71" s="25"/>
      <c r="E71"/>
      <c r="F71" s="91"/>
      <c r="G71" s="91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2"/>
      <c r="C74" s="92"/>
      <c r="D74" s="92"/>
      <c r="E74" s="92"/>
      <c r="F74" s="92"/>
      <c r="G74" s="92"/>
      <c r="H74" s="92"/>
      <c r="I74" s="25"/>
    </row>
    <row r="75" spans="2:9" x14ac:dyDescent="0.2">
      <c r="B75" s="92"/>
      <c r="C75" s="92"/>
      <c r="D75" s="92"/>
      <c r="E75" s="92"/>
      <c r="F75" s="92"/>
      <c r="G75" s="92"/>
      <c r="H75" s="92"/>
    </row>
    <row r="76" spans="2:9" x14ac:dyDescent="0.2">
      <c r="B76" s="90"/>
      <c r="C76" s="90"/>
      <c r="D76" s="90"/>
      <c r="E76" s="90"/>
      <c r="F76" s="90"/>
      <c r="G76" s="90"/>
      <c r="H76" s="90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view="pageBreakPreview" topLeftCell="A131" zoomScale="70" zoomScaleNormal="80" zoomScaleSheetLayoutView="70" workbookViewId="0">
      <selection activeCell="D37" sqref="D37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120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3" t="s">
        <v>35</v>
      </c>
      <c r="C7" s="93"/>
      <c r="D7" s="93"/>
      <c r="E7" s="93"/>
      <c r="F7" s="93"/>
      <c r="G7" s="93"/>
      <c r="H7" s="93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114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BALANCE!G13-E9-E11</f>
        <v>230.85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450.95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3" t="s">
        <v>39</v>
      </c>
      <c r="C22" s="93"/>
      <c r="D22" s="93"/>
      <c r="E22" s="93"/>
      <c r="F22" s="93"/>
      <c r="G22" s="93"/>
      <c r="H22" s="93"/>
    </row>
    <row r="24" spans="2:10" x14ac:dyDescent="0.2">
      <c r="B24" s="1" t="s">
        <v>40</v>
      </c>
      <c r="E24" s="25">
        <v>1461.51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1" t="s">
        <v>116</v>
      </c>
      <c r="E26" s="25">
        <v>2350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51" t="s">
        <v>93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23.2</v>
      </c>
      <c r="F46" s="25"/>
      <c r="G46" s="25"/>
      <c r="H46" s="25">
        <v>88.2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C50" s="81"/>
      <c r="E50" s="48">
        <f>SUM(E24:E49)</f>
        <v>3834.71</v>
      </c>
      <c r="F50" s="49"/>
      <c r="G50" s="49"/>
      <c r="H50" s="48">
        <f>SUM(H24:H49)</f>
        <v>88.2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3" t="s">
        <v>19</v>
      </c>
      <c r="C52" s="93"/>
      <c r="D52" s="93"/>
      <c r="E52" s="93"/>
      <c r="F52" s="93"/>
      <c r="G52" s="93"/>
      <c r="H52" s="93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3" t="s">
        <v>55</v>
      </c>
      <c r="C77" s="93"/>
      <c r="D77" s="93"/>
      <c r="E77" s="93"/>
      <c r="F77" s="93"/>
      <c r="G77" s="93"/>
      <c r="H77" s="93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95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BALANCE!G16</f>
        <v>143.83000000000001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143.83000000000001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3" t="s">
        <v>57</v>
      </c>
      <c r="C106" s="93"/>
      <c r="D106" s="93"/>
      <c r="E106" s="93"/>
      <c r="F106" s="93"/>
      <c r="G106" s="93"/>
      <c r="H106" s="93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8905.6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111</v>
      </c>
      <c r="D118" s="23"/>
      <c r="E118" s="23">
        <v>87.95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-3479.58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13575.070000000002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3" t="s">
        <v>64</v>
      </c>
      <c r="C130" s="93"/>
      <c r="D130" s="93"/>
      <c r="E130" s="93"/>
      <c r="F130" s="93"/>
      <c r="G130" s="93"/>
      <c r="H130" s="93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1002.43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1002.43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3" t="s">
        <v>67</v>
      </c>
      <c r="C140" s="93"/>
      <c r="D140" s="93"/>
      <c r="E140" s="93"/>
      <c r="F140" s="93"/>
      <c r="G140" s="93"/>
      <c r="H140" s="93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29.02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471.5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500.52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3" t="s">
        <v>72</v>
      </c>
      <c r="C153" s="93"/>
      <c r="D153" s="93"/>
      <c r="E153" s="93"/>
      <c r="F153" s="93"/>
      <c r="G153" s="93"/>
      <c r="H153" s="93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4925.1499999999996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4925.1499999999996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8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RESULTADO</vt:lpstr>
      <vt:lpstr>BALANCE</vt:lpstr>
      <vt:lpstr>ANEXO</vt:lpstr>
      <vt:lpstr>ANEXO!Área_de_impresión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2020-11-23T16:58:01Z</cp:lastPrinted>
  <dcterms:created xsi:type="dcterms:W3CDTF">2009-05-06T00:19:57Z</dcterms:created>
  <dcterms:modified xsi:type="dcterms:W3CDTF">2020-11-23T17:10:23Z</dcterms:modified>
</cp:coreProperties>
</file>