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OLSA DE VALORES\2020\PUBLICADOS EN BVES_\"/>
    </mc:Choice>
  </mc:AlternateContent>
  <xr:revisionPtr revIDLastSave="0" documentId="13_ncr:1_{59767F9B-8978-4E50-BCF7-0B610879EB21}" xr6:coauthVersionLast="45" xr6:coauthVersionMax="45" xr10:uidLastSave="{00000000-0000-0000-0000-000000000000}"/>
  <bookViews>
    <workbookView xWindow="-120" yWindow="-120" windowWidth="20730" windowHeight="11160" xr2:uid="{E26CC27B-7691-4AFF-A848-CB6FB58EE0D2}"/>
  </bookViews>
  <sheets>
    <sheet name="BALANCE4  (BVES)" sheetId="1" r:id="rId1"/>
    <sheet name="EST.RESULTAD4  (BVES)" sheetId="2" r:id="rId2"/>
  </sheets>
  <definedNames>
    <definedName name="_xlnm.Print_Area" localSheetId="0">'BALANCE4  (BVES)'!$A$1:$G$66</definedName>
    <definedName name="_xlnm.Print_Area" localSheetId="1">'EST.RESULTAD4  (BVES)'!$A$1:$G$54</definedName>
    <definedName name="_xlnm.Database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2" l="1"/>
  <c r="G34" i="2"/>
  <c r="C32" i="2"/>
  <c r="G31" i="2"/>
  <c r="G28" i="2"/>
  <c r="G22" i="2"/>
  <c r="G18" i="2"/>
  <c r="C12" i="2"/>
  <c r="C9" i="2"/>
  <c r="C58" i="1"/>
  <c r="H65" i="1" s="1"/>
  <c r="G58" i="1"/>
  <c r="G52" i="1"/>
  <c r="C52" i="1"/>
  <c r="G43" i="1"/>
  <c r="G40" i="1"/>
  <c r="G36" i="1"/>
  <c r="G33" i="1"/>
  <c r="C31" i="1"/>
  <c r="G30" i="1"/>
  <c r="C28" i="1"/>
  <c r="G23" i="1"/>
  <c r="C22" i="1"/>
  <c r="G20" i="1"/>
  <c r="G16" i="1"/>
  <c r="C16" i="1"/>
  <c r="G10" i="1"/>
  <c r="G7" i="1"/>
  <c r="G9" i="2" l="1"/>
  <c r="C17" i="2"/>
  <c r="C11" i="1"/>
  <c r="G26" i="1"/>
  <c r="G38" i="1" s="1"/>
  <c r="C36" i="1"/>
  <c r="C50" i="1" s="1"/>
  <c r="C5" i="2"/>
  <c r="C7" i="1"/>
  <c r="G5" i="2"/>
  <c r="G14" i="2"/>
  <c r="C23" i="2"/>
  <c r="C27" i="2"/>
  <c r="K61" i="1"/>
  <c r="H59" i="1"/>
  <c r="C47" i="2"/>
  <c r="G49" i="1"/>
  <c r="G47" i="2"/>
  <c r="G50" i="1" l="1"/>
  <c r="K59" i="1" s="1"/>
  <c r="G48" i="2"/>
  <c r="E48" i="2" s="1"/>
  <c r="C48" i="2"/>
  <c r="A48" i="2" s="1"/>
  <c r="H50" i="1"/>
  <c r="C49" i="2" l="1"/>
  <c r="G49" i="2"/>
</calcChain>
</file>

<file path=xl/sharedStrings.xml><?xml version="1.0" encoding="utf-8"?>
<sst xmlns="http://schemas.openxmlformats.org/spreadsheetml/2006/main" count="161" uniqueCount="136">
  <si>
    <t xml:space="preserve">  </t>
  </si>
  <si>
    <t>ASEGURADORA VIVIR S.A., SEGUROS DE PERSONAS</t>
  </si>
  <si>
    <t>(Dólares de los Estados Unidos de América)</t>
  </si>
  <si>
    <t xml:space="preserve"> </t>
  </si>
  <si>
    <t>ACTIVO</t>
  </si>
  <si>
    <t>PASIVO</t>
  </si>
  <si>
    <t>DISPONIBLE</t>
  </si>
  <si>
    <t>OBLIGACIONES CON ASEGURADOS</t>
  </si>
  <si>
    <t>CAJA</t>
  </si>
  <si>
    <t>DEPOSITOS POR OPERACIONES DE SEGUROS</t>
  </si>
  <si>
    <t>BANCOS LOCALES</t>
  </si>
  <si>
    <t>RESERVAS TECNICAS</t>
  </si>
  <si>
    <t>INVERSIONES FINANCIERAS</t>
  </si>
  <si>
    <t>RESERVA TECNICA DE SEGUROS DE VIDA</t>
  </si>
  <si>
    <t>VALORES</t>
  </si>
  <si>
    <t>DE RIESGOS EN CURSO DE VIDA COLECTIVO</t>
  </si>
  <si>
    <t>DIVERSOS INSTRUMENTOS FINANCIEROS</t>
  </si>
  <si>
    <t>SALUD Y HOSPITALIZACION</t>
  </si>
  <si>
    <t>RENDIMIENTOS POR INVERSIONES</t>
  </si>
  <si>
    <t>ACCIDENTES PERSONALES</t>
  </si>
  <si>
    <t>PRESTAMOS</t>
  </si>
  <si>
    <t>RESERVAS POR SINIESTROS</t>
  </si>
  <si>
    <t>A MAS DE UN AÑO PLAZO</t>
  </si>
  <si>
    <t>RESERVAS POR SINIESTROS REPORTADOS</t>
  </si>
  <si>
    <t>VENCIDOS</t>
  </si>
  <si>
    <t>RESERVAS POR SINIESTROS NO REPORTADOS</t>
  </si>
  <si>
    <t>RENDIMIENTOS POR PRESTAMOS</t>
  </si>
  <si>
    <t>PROVISIONES POR PRESTAMOS ( CR )</t>
  </si>
  <si>
    <t>SOCIEDADES ACREEDORAS DE SEGUROS Y FIANZAS</t>
  </si>
  <si>
    <t>OBLIG. EN CTA. CTE. CON SOCIED. DE REASEG.</t>
  </si>
  <si>
    <t>PRIMAS POR COBRAR</t>
  </si>
  <si>
    <t>PRIMAS DE SEGUROS DE VIDA</t>
  </si>
  <si>
    <t>OBLIGACIONES CON INTERMEDIARIOS Y AGENTES</t>
  </si>
  <si>
    <t>PRIMAS DE SEGUROS DE ACCIDENTES Y ENFERMEDADES</t>
  </si>
  <si>
    <t>OBLIGACIONES CON AGENTES</t>
  </si>
  <si>
    <t>PRIMAS VENCIDAS</t>
  </si>
  <si>
    <t>PROVISION POR PRIMAS POR COBRAR (CR)</t>
  </si>
  <si>
    <t>CUENTAS POR PAGAR</t>
  </si>
  <si>
    <t>IMPUESTOS, CONTRIBUCIONES Y RETENCIONES</t>
  </si>
  <si>
    <t>SOCIEDADES DEUDORAS DE SEGUROS Y FIANZAS</t>
  </si>
  <si>
    <t>OTRAS CUENTAS POR PAGAR</t>
  </si>
  <si>
    <t>CUENTA CORRIENTE POR SEGUROS Y FIANZAS</t>
  </si>
  <si>
    <t>REMUNERACIONES POR PAGAR</t>
  </si>
  <si>
    <t>INMUEBLES, MOBILIARIO Y EQUIPO</t>
  </si>
  <si>
    <t>AGUINALDOS Y BONIFICACIONES</t>
  </si>
  <si>
    <t>INMUEBLES</t>
  </si>
  <si>
    <t>MOBILIARIO Y EQUIPO</t>
  </si>
  <si>
    <t>PROVISIONES</t>
  </si>
  <si>
    <t>DEPRECIACION ACUMULADA MOBILIARIO Y EQUIPO</t>
  </si>
  <si>
    <t>PROVISION POR OBLIGACIONES LABORALES</t>
  </si>
  <si>
    <t>OTROS ACTIVOS</t>
  </si>
  <si>
    <t xml:space="preserve">OTROS PASIVOS </t>
  </si>
  <si>
    <t>PAGOS ANTICIPADOS Y CARGOS DIFERIDOS</t>
  </si>
  <si>
    <t>INGRESOS DIFERIDOS</t>
  </si>
  <si>
    <t>CUENTAS POR COBRAR DIVERSAS</t>
  </si>
  <si>
    <t>TOTAL PASIVO</t>
  </si>
  <si>
    <t>IMPUESTO SOBRE LA RENTA POR LIQUIDAR</t>
  </si>
  <si>
    <t>PATRIMONIO</t>
  </si>
  <si>
    <t>PROVISIONES DE OTROS ACTIVOS (CR)</t>
  </si>
  <si>
    <t>CAPITAL SOCIAL</t>
  </si>
  <si>
    <t>CAPITAL PAGADO</t>
  </si>
  <si>
    <t>RESULTADOS ACUMULADOS</t>
  </si>
  <si>
    <t>RESERVAS DE CAPITAL</t>
  </si>
  <si>
    <t>UTILIDADES NO DISTRIBUIBLES</t>
  </si>
  <si>
    <t>UTILIDAD DEL EJERCICIO</t>
  </si>
  <si>
    <t>RESULTADOS DE EJERCICIOS ANTERIORES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</si>
  <si>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</si>
  <si>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</si>
  <si>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</si>
  <si>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</si>
  <si>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</si>
  <si>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</si>
  <si>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</si>
  <si>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 POR REASEGURO TOMADO</t>
  </si>
  <si>
    <t>RESPONSAB.CEDIDAS A SOC.DE PRIMER ORDEN DEL EXTER.</t>
  </si>
  <si>
    <t>RESPONSABILIDADES POR RETROCESIONES A SOCIEDADES DE PRIMER ORDEN DEL EXTERIOR</t>
  </si>
  <si>
    <t>CUENTAS DE CONTROL DEUDORAS</t>
  </si>
  <si>
    <t>CUENTAS DE CONTROL POR CONTRA</t>
  </si>
  <si>
    <t>VALORES Y BIENES EN CUSTODIA</t>
  </si>
  <si>
    <t>INTERESES EN SUSPENSO DE PRESTAMOS VENCIDOS</t>
  </si>
  <si>
    <t>JAIME FERNANDO GARCIA-PRIETO</t>
  </si>
  <si>
    <t>JORGE MAVRICIO RAMIREZ MIRANDA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</si>
  <si>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</si>
  <si>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</si>
  <si>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</si>
  <si>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</si>
  <si>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</si>
  <si>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</si>
  <si>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</si>
  <si>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PRIMAS CEDIDAS POR REASEGUROS Y REAFIANZAMIENTOS</t>
  </si>
  <si>
    <t xml:space="preserve">INGRESO POR DECREMENTO DE RESERVAS TECNICAS </t>
  </si>
  <si>
    <t>PARA RIESGOS EN CURSO DE ACCIDENTES Y ENFERMEDADES</t>
  </si>
  <si>
    <t>GASTOS POR INCREMENTO DE RESERVAS TECNICAS</t>
  </si>
  <si>
    <t>RECLAMOS EN TRAMITE</t>
  </si>
  <si>
    <t>DE RIESGOS EN CURSO DE ACCIDENTES Y ENFERMEDADES</t>
  </si>
  <si>
    <t>SINIESTROS Y GASTOS RECUPERADOS POR REASEGUROS</t>
  </si>
  <si>
    <t>DE ACCIDENTES Y ENFERMEDADES</t>
  </si>
  <si>
    <t>GASTOS DE ADQUISICION Y CONSERVACION</t>
  </si>
  <si>
    <t>COMISIONES Y PARTICIPACIONES DE SEGUROS DE VIDA</t>
  </si>
  <si>
    <t>REEMBOLSOS DE GASTOS POR CESIONES DE SEGUROS</t>
  </si>
  <si>
    <t>COMISIONES Y PARTICIPACIONES DE SEGUROS DE ACCIDENTES Y ENFERMEDADES</t>
  </si>
  <si>
    <t>GASTOS DE COBRANZA DE PRIMAS</t>
  </si>
  <si>
    <t>OTROS GASTOS DE ADQUISICION Y CONSERVACION</t>
  </si>
  <si>
    <t>INGRESOS FINANCIEROS Y DE INVERSION</t>
  </si>
  <si>
    <t>DEVOLUCIONES Y CANCELACIONES DE PRIMAS</t>
  </si>
  <si>
    <t>DEPOSITOS</t>
  </si>
  <si>
    <t>POR INVERSIONES EN VALORES</t>
  </si>
  <si>
    <t>POR PRESTAMOS</t>
  </si>
  <si>
    <t>GASTOS FINANCIEROS Y DE INVERSION</t>
  </si>
  <si>
    <t>POR OBLIGACIONES FINANCIERAS Y OTROS PASIVOS</t>
  </si>
  <si>
    <t>DIVERSOS</t>
  </si>
  <si>
    <t>PROVISIONES PARA CREDITOS</t>
  </si>
  <si>
    <t>OTROS INGRESOS</t>
  </si>
  <si>
    <t>PROVISIONES POR SALDOS A CARGO DE REASEGURADORES Y REAFIANZADORES Y OTRAS CXC</t>
  </si>
  <si>
    <t>INGRESOS P/RECUPERAC.DE ACTIVOS  Y PROVISIONES</t>
  </si>
  <si>
    <t>GASTOS DE ADMINISTRACION</t>
  </si>
  <si>
    <t>DISMINUCION DE PROVISIONES</t>
  </si>
  <si>
    <t>DE PERSONAL</t>
  </si>
  <si>
    <t>DE DIRECTORES</t>
  </si>
  <si>
    <t>INGRESOS EXTRAORDINARIOS Y DE EJERCICIOS ANTERIORES</t>
  </si>
  <si>
    <t>POR SERVICIOS RECIBIDOS DE TERCEROS</t>
  </si>
  <si>
    <t>EXTRAORDINARIOS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</si>
  <si>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</si>
  <si>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</si>
  <si>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</si>
  <si>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</si>
  <si>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</si>
  <si>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</si>
  <si>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</si>
  <si>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</si>
  <si>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</si>
  <si>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</si>
  <si>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</si>
  <si>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</si>
  <si>
    <t>BALANCE GENERAL AL 31 DE OCTUBRE 2020</t>
  </si>
  <si>
    <t>ESTADO DE PERDIDAS Y GANANCIAS DEL 01 DE ENERO AL 31 DE OCTUBRE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</si>
</sst>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(* #,##0.00_);_(* \(#,##0.00\);_(* &quot;-&quot;_);_(@_)"/>
    <numFmt numFmtId="166" formatCode="0.0"/>
    <numFmt numFmtId="167" formatCode="_(&quot;Q&quot;* #,##0.00_);_(&quot;Q&quot;* \(#,##0.00\);_(&quot;Q&quot;* &quot;-&quot;??_);_(@_)"/>
    <numFmt numFmtId="168" formatCode="#,##0.0"/>
    <numFmt numFmtId="169" formatCode="#,##0.000000000000000"/>
  </numFmts>
  <fonts count="16" x14ac:knownFonts="1">
    <font>
      <sz val="10"/>
      <name val="Arial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b/>
      <u val="singleAccounting"/>
      <sz val="10"/>
      <name val="Arial"/>
      <family val="2"/>
    </font>
    <font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2"/>
    <xf numFmtId="164" fontId="2" fillId="0" borderId="0" xfId="2" applyNumberFormat="1" applyFont="1"/>
    <xf numFmtId="0" fontId="4" fillId="0" borderId="0" xfId="2" applyFont="1" applyAlignment="1">
      <alignment horizontal="center"/>
    </xf>
    <xf numFmtId="0" fontId="6" fillId="0" borderId="0" xfId="2" applyFont="1"/>
    <xf numFmtId="164" fontId="1" fillId="0" borderId="0" xfId="3" applyFont="1" applyFill="1"/>
    <xf numFmtId="164" fontId="1" fillId="0" borderId="0" xfId="2" applyNumberFormat="1"/>
    <xf numFmtId="164" fontId="1" fillId="0" borderId="0" xfId="3" applyFill="1" applyBorder="1"/>
    <xf numFmtId="164" fontId="1" fillId="0" borderId="0" xfId="3" applyFill="1"/>
    <xf numFmtId="164" fontId="1" fillId="0" borderId="2" xfId="3" applyFont="1" applyFill="1" applyBorder="1"/>
    <xf numFmtId="164" fontId="1" fillId="0" borderId="2" xfId="3" applyFill="1" applyBorder="1"/>
    <xf numFmtId="164" fontId="1" fillId="0" borderId="0" xfId="3" applyFont="1" applyFill="1" applyBorder="1"/>
    <xf numFmtId="4" fontId="0" fillId="0" borderId="0" xfId="0" applyNumberFormat="1"/>
    <xf numFmtId="0" fontId="7" fillId="0" borderId="0" xfId="2" applyFont="1"/>
    <xf numFmtId="4" fontId="1" fillId="0" borderId="0" xfId="2" applyNumberFormat="1"/>
    <xf numFmtId="164" fontId="8" fillId="0" borderId="0" xfId="3" applyFont="1" applyFill="1"/>
    <xf numFmtId="164" fontId="8" fillId="0" borderId="0" xfId="3" applyFont="1" applyFill="1" applyBorder="1"/>
    <xf numFmtId="0" fontId="6" fillId="0" borderId="0" xfId="2" applyFont="1" applyAlignment="1">
      <alignment horizontal="left"/>
    </xf>
    <xf numFmtId="165" fontId="1" fillId="0" borderId="0" xfId="2" applyNumberFormat="1"/>
    <xf numFmtId="4" fontId="0" fillId="0" borderId="2" xfId="0" applyNumberFormat="1" applyBorder="1"/>
    <xf numFmtId="0" fontId="1" fillId="0" borderId="0" xfId="2" applyAlignment="1">
      <alignment vertical="center"/>
    </xf>
    <xf numFmtId="164" fontId="0" fillId="0" borderId="0" xfId="0" applyNumberFormat="1"/>
    <xf numFmtId="164" fontId="1" fillId="0" borderId="2" xfId="0" applyNumberFormat="1" applyFont="1" applyBorder="1"/>
    <xf numFmtId="164" fontId="1" fillId="2" borderId="2" xfId="3" applyFont="1" applyFill="1" applyBorder="1"/>
    <xf numFmtId="0" fontId="1" fillId="0" borderId="0" xfId="2" applyAlignment="1">
      <alignment horizontal="left"/>
    </xf>
    <xf numFmtId="10" fontId="1" fillId="0" borderId="0" xfId="2" applyNumberFormat="1"/>
    <xf numFmtId="4" fontId="6" fillId="0" borderId="0" xfId="2" applyNumberFormat="1" applyFont="1"/>
    <xf numFmtId="164" fontId="1" fillId="0" borderId="0" xfId="3" applyFont="1" applyFill="1" applyAlignment="1">
      <alignment vertical="center"/>
    </xf>
    <xf numFmtId="164" fontId="0" fillId="0" borderId="0" xfId="0" applyNumberFormat="1" applyAlignment="1">
      <alignment vertical="center"/>
    </xf>
    <xf numFmtId="164" fontId="4" fillId="0" borderId="0" xfId="2" applyNumberFormat="1" applyFont="1"/>
    <xf numFmtId="164" fontId="1" fillId="0" borderId="0" xfId="3" applyFill="1" applyAlignment="1">
      <alignment vertical="center"/>
    </xf>
    <xf numFmtId="164" fontId="1" fillId="0" borderId="2" xfId="3" applyFont="1" applyFill="1" applyBorder="1" applyAlignment="1">
      <alignment vertical="center"/>
    </xf>
    <xf numFmtId="164" fontId="1" fillId="0" borderId="0" xfId="2" applyNumberFormat="1" applyAlignment="1">
      <alignment vertical="center"/>
    </xf>
    <xf numFmtId="164" fontId="1" fillId="0" borderId="0" xfId="3" applyFont="1" applyFill="1" applyBorder="1" applyAlignment="1">
      <alignment vertical="center"/>
    </xf>
    <xf numFmtId="1" fontId="1" fillId="0" borderId="0" xfId="2" applyNumberFormat="1"/>
    <xf numFmtId="164" fontId="4" fillId="0" borderId="0" xfId="3" applyFont="1" applyFill="1" applyBorder="1"/>
    <xf numFmtId="164" fontId="4" fillId="0" borderId="3" xfId="3" applyFont="1" applyFill="1" applyBorder="1" applyAlignment="1">
      <alignment vertical="center" wrapText="1"/>
    </xf>
    <xf numFmtId="164" fontId="4" fillId="0" borderId="3" xfId="3" applyFont="1" applyFill="1" applyBorder="1" applyAlignment="1">
      <alignment horizontal="center" vertical="center" wrapText="1"/>
    </xf>
    <xf numFmtId="164" fontId="4" fillId="0" borderId="2" xfId="3" applyFont="1" applyFill="1" applyBorder="1"/>
    <xf numFmtId="49" fontId="6" fillId="0" borderId="0" xfId="2" applyNumberFormat="1" applyFont="1"/>
    <xf numFmtId="164" fontId="1" fillId="0" borderId="0" xfId="3" applyFont="1"/>
    <xf numFmtId="164" fontId="4" fillId="0" borderId="0" xfId="3" applyFont="1" applyBorder="1"/>
    <xf numFmtId="164" fontId="1" fillId="0" borderId="0" xfId="3"/>
    <xf numFmtId="0" fontId="1" fillId="0" borderId="0" xfId="2" applyAlignment="1">
      <alignment wrapText="1"/>
    </xf>
    <xf numFmtId="164" fontId="1" fillId="0" borderId="2" xfId="3" applyFont="1" applyBorder="1"/>
    <xf numFmtId="164" fontId="9" fillId="0" borderId="0" xfId="3" applyFont="1" applyBorder="1"/>
    <xf numFmtId="164" fontId="4" fillId="0" borderId="2" xfId="3" applyFont="1" applyBorder="1"/>
    <xf numFmtId="164" fontId="1" fillId="0" borderId="0" xfId="3" applyFont="1" applyBorder="1"/>
    <xf numFmtId="164" fontId="10" fillId="0" borderId="0" xfId="2" applyNumberFormat="1" applyFont="1"/>
    <xf numFmtId="1" fontId="1" fillId="0" borderId="0" xfId="2" applyNumberFormat="1" applyAlignment="1">
      <alignment wrapText="1"/>
    </xf>
    <xf numFmtId="0" fontId="11" fillId="0" borderId="0" xfId="2" applyFont="1" applyAlignment="1">
      <alignment horizontal="center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horizontal="center"/>
    </xf>
    <xf numFmtId="0" fontId="3" fillId="0" borderId="0" xfId="2" applyFont="1" applyAlignment="1">
      <alignment horizontal="centerContinuous" vertical="center"/>
    </xf>
    <xf numFmtId="0" fontId="13" fillId="0" borderId="0" xfId="2" applyFont="1" applyAlignment="1">
      <alignment horizontal="centerContinuous"/>
    </xf>
    <xf numFmtId="0" fontId="1" fillId="0" borderId="0" xfId="2" applyAlignment="1">
      <alignment horizontal="centerContinuous"/>
    </xf>
    <xf numFmtId="0" fontId="4" fillId="0" borderId="0" xfId="0" applyFont="1" applyAlignment="1">
      <alignment horizontal="centerContinuous" vertical="center"/>
    </xf>
    <xf numFmtId="0" fontId="4" fillId="0" borderId="0" xfId="2" applyFont="1" applyAlignment="1">
      <alignment horizontal="centerContinuous"/>
    </xf>
    <xf numFmtId="0" fontId="5" fillId="0" borderId="1" xfId="2" applyFont="1" applyBorder="1" applyAlignment="1">
      <alignment horizontal="centerContinuous" vertical="center"/>
    </xf>
    <xf numFmtId="0" fontId="5" fillId="0" borderId="1" xfId="2" applyFont="1" applyBorder="1" applyAlignment="1">
      <alignment horizontal="centerContinuous"/>
    </xf>
    <xf numFmtId="0" fontId="1" fillId="0" borderId="1" xfId="2" applyBorder="1" applyAlignment="1">
      <alignment horizontal="centerContinuous"/>
    </xf>
    <xf numFmtId="166" fontId="1" fillId="0" borderId="0" xfId="2" applyNumberFormat="1"/>
    <xf numFmtId="39" fontId="1" fillId="0" borderId="0" xfId="2" applyNumberFormat="1"/>
    <xf numFmtId="39" fontId="0" fillId="0" borderId="0" xfId="0" applyNumberFormat="1"/>
    <xf numFmtId="4" fontId="1" fillId="0" borderId="2" xfId="0" applyNumberFormat="1" applyFont="1" applyBorder="1"/>
    <xf numFmtId="39" fontId="1" fillId="0" borderId="2" xfId="0" applyNumberFormat="1" applyFont="1" applyBorder="1"/>
    <xf numFmtId="4" fontId="1" fillId="0" borderId="0" xfId="3" applyNumberFormat="1" applyFont="1" applyFill="1" applyBorder="1"/>
    <xf numFmtId="0" fontId="1" fillId="0" borderId="0" xfId="2" applyAlignment="1">
      <alignment horizontal="left" wrapText="1"/>
    </xf>
    <xf numFmtId="4" fontId="1" fillId="0" borderId="2" xfId="3" applyNumberFormat="1" applyFont="1" applyFill="1" applyBorder="1"/>
    <xf numFmtId="164" fontId="0" fillId="0" borderId="2" xfId="0" applyNumberFormat="1" applyBorder="1"/>
    <xf numFmtId="164" fontId="1" fillId="0" borderId="0" xfId="4" applyNumberFormat="1" applyFont="1" applyFill="1" applyBorder="1"/>
    <xf numFmtId="164" fontId="1" fillId="0" borderId="2" xfId="4" applyNumberFormat="1" applyFont="1" applyFill="1" applyBorder="1"/>
    <xf numFmtId="164" fontId="14" fillId="0" borderId="0" xfId="4" applyNumberFormat="1" applyFont="1" applyFill="1" applyBorder="1"/>
    <xf numFmtId="0" fontId="1" fillId="0" borderId="0" xfId="2" applyAlignment="1">
      <alignment horizontal="left" vertical="center"/>
    </xf>
    <xf numFmtId="4" fontId="1" fillId="0" borderId="0" xfId="1" applyNumberFormat="1" applyFill="1"/>
    <xf numFmtId="4" fontId="1" fillId="0" borderId="0" xfId="3" applyNumberFormat="1" applyFont="1" applyFill="1"/>
    <xf numFmtId="0" fontId="7" fillId="0" borderId="0" xfId="2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168" fontId="1" fillId="0" borderId="0" xfId="2" applyNumberFormat="1"/>
    <xf numFmtId="169" fontId="1" fillId="0" borderId="0" xfId="2" applyNumberFormat="1"/>
    <xf numFmtId="4" fontId="1" fillId="0" borderId="0" xfId="3" applyNumberFormat="1" applyFont="1" applyFill="1" applyAlignment="1">
      <alignment horizontal="center"/>
    </xf>
    <xf numFmtId="4" fontId="1" fillId="0" borderId="0" xfId="3" applyNumberFormat="1" applyFont="1" applyAlignment="1">
      <alignment horizontal="center"/>
    </xf>
    <xf numFmtId="0" fontId="1" fillId="0" borderId="0" xfId="2" applyAlignment="1">
      <alignment horizontal="center"/>
    </xf>
    <xf numFmtId="43" fontId="1" fillId="0" borderId="0" xfId="2" applyNumberFormat="1"/>
    <xf numFmtId="4" fontId="4" fillId="0" borderId="0" xfId="3" applyNumberFormat="1" applyFont="1" applyBorder="1"/>
    <xf numFmtId="164" fontId="4" fillId="0" borderId="3" xfId="2" applyNumberFormat="1" applyFont="1" applyBorder="1"/>
    <xf numFmtId="164" fontId="11" fillId="0" borderId="0" xfId="2" applyNumberFormat="1" applyFont="1" applyAlignment="1">
      <alignment horizontal="center"/>
    </xf>
    <xf numFmtId="0" fontId="12" fillId="0" borderId="0" xfId="2" applyFont="1" applyAlignment="1">
      <alignment horizontal="left" vertical="center"/>
    </xf>
    <xf numFmtId="0" fontId="15" fillId="0" borderId="0" xfId="2" applyFont="1"/>
    <xf numFmtId="0" fontId="12" fillId="0" borderId="0" xfId="2" applyFont="1"/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center" vertical="center"/>
    </xf>
  </cellXfs>
  <cellStyles count="5">
    <cellStyle name="Millares" xfId="1" builtinId="3"/>
    <cellStyle name="Millares_BALANCE GENERALA ASOCIADO ENERO 06" xfId="3" xr:uid="{48DA9EBE-5068-4EBA-A601-0229332AEFE2}"/>
    <cellStyle name="Moneda 2" xfId="4" xr:uid="{DF33A87E-D356-4346-87E1-4F8F2A5783C2}"/>
    <cellStyle name="Normal" xfId="0" builtinId="0"/>
    <cellStyle name="Normal 2" xfId="2" xr:uid="{C5048DFE-BDBE-4475-BE3A-8CD87FA603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168275</xdr:colOff>
      <xdr:row>62</xdr:row>
      <xdr:rowOff>11642</xdr:rowOff>
    </xdr:from>
    <xdr:to>
      <xdr:col>0</xdr:col>
      <xdr:colOff>2919941</xdr:colOff>
      <xdr:row>65</xdr:row>
      <xdr:rowOff>123826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AB224B05-676F-4A14-821A-52C6079A3391}"/>
            </a:ext>
          </a:extLst>
        </xdr:cNvPr>
        <xdr:cNvSpPr/>
      </xdr:nvSpPr>
      <xdr:spPr>
        <a:xfrm>
          <a:off x="168275" y="10555817"/>
          <a:ext cx="2751666" cy="61700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Gerente General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527051</xdr:colOff>
      <xdr:row>62</xdr:row>
      <xdr:rowOff>52916</xdr:rowOff>
    </xdr:from>
    <xdr:to>
      <xdr:col>4</xdr:col>
      <xdr:colOff>1114425</xdr:colOff>
      <xdr:row>65</xdr:row>
      <xdr:rowOff>123825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8D41858-E1B1-4872-AD7A-F713646FFEE0}"/>
            </a:ext>
          </a:extLst>
        </xdr:cNvPr>
        <xdr:cNvSpPr/>
      </xdr:nvSpPr>
      <xdr:spPr>
        <a:xfrm>
          <a:off x="3975101" y="10597091"/>
          <a:ext cx="2816224" cy="57573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FRANCISCO ORANTES FLAMENCO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Representante Legal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1466851</xdr:colOff>
      <xdr:row>62</xdr:row>
      <xdr:rowOff>78317</xdr:rowOff>
    </xdr:from>
    <xdr:to>
      <xdr:col>6</xdr:col>
      <xdr:colOff>695325</xdr:colOff>
      <xdr:row>65</xdr:row>
      <xdr:rowOff>180976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97265D6E-0A6C-4858-B2F9-EC771FB741F5}"/>
            </a:ext>
          </a:extLst>
        </xdr:cNvPr>
        <xdr:cNvSpPr/>
      </xdr:nvSpPr>
      <xdr:spPr>
        <a:xfrm>
          <a:off x="7143751" y="10622492"/>
          <a:ext cx="3876674" cy="6074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304801</xdr:colOff>
      <xdr:row>0</xdr:row>
      <xdr:rowOff>100996</xdr:rowOff>
    </xdr:from>
    <xdr:to>
      <xdr:col>0</xdr:col>
      <xdr:colOff>1885951</xdr:colOff>
      <xdr:row>3</xdr:row>
      <xdr:rowOff>134364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2D7B244-95A0-4CA7-B60A-6985530F77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889" r="2359" b="34992"/>
        <a:stretch/>
      </xdr:blipFill>
      <xdr:spPr>
        <a:xfrm>
          <a:off x="304801" y="100996"/>
          <a:ext cx="1581150" cy="6810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337608</xdr:colOff>
      <xdr:row>51</xdr:row>
      <xdr:rowOff>21167</xdr:rowOff>
    </xdr:from>
    <xdr:to>
      <xdr:col>1</xdr:col>
      <xdr:colOff>50799</xdr:colOff>
      <xdr:row>54</xdr:row>
      <xdr:rowOff>123825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D0EB3DAD-F9DA-449B-8CFE-88DEE28F38FA}"/>
            </a:ext>
          </a:extLst>
        </xdr:cNvPr>
        <xdr:cNvSpPr/>
      </xdr:nvSpPr>
      <xdr:spPr>
        <a:xfrm>
          <a:off x="337608" y="9269942"/>
          <a:ext cx="3123141" cy="58843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Gerente General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682625</xdr:colOff>
      <xdr:row>51</xdr:row>
      <xdr:rowOff>9526</xdr:rowOff>
    </xdr:from>
    <xdr:to>
      <xdr:col>4</xdr:col>
      <xdr:colOff>1370541</xdr:colOff>
      <xdr:row>55</xdr:row>
      <xdr:rowOff>47626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43766B71-3154-4C49-8C44-D5778889EDEF}"/>
            </a:ext>
          </a:extLst>
        </xdr:cNvPr>
        <xdr:cNvSpPr/>
      </xdr:nvSpPr>
      <xdr:spPr>
        <a:xfrm>
          <a:off x="4092575" y="9258301"/>
          <a:ext cx="2840566" cy="685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FRANCISCO ORANTES FLAMENCO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Representante Legal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2038351</xdr:colOff>
      <xdr:row>51</xdr:row>
      <xdr:rowOff>17992</xdr:rowOff>
    </xdr:from>
    <xdr:to>
      <xdr:col>6</xdr:col>
      <xdr:colOff>923925</xdr:colOff>
      <xdr:row>55</xdr:row>
      <xdr:rowOff>126380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3754CE59-8576-442A-A0FB-5398E2510965}"/>
            </a:ext>
          </a:extLst>
        </xdr:cNvPr>
        <xdr:cNvSpPr/>
      </xdr:nvSpPr>
      <xdr:spPr>
        <a:xfrm>
          <a:off x="7600951" y="9266767"/>
          <a:ext cx="3343274" cy="75608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161925</xdr:colOff>
      <xdr:row>0</xdr:row>
      <xdr:rowOff>57151</xdr:rowOff>
    </xdr:from>
    <xdr:to>
      <xdr:col>0</xdr:col>
      <xdr:colOff>1600200</xdr:colOff>
      <xdr:row>2</xdr:row>
      <xdr:rowOff>190501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B0FB4A3-87EC-4780-AF7A-1EC4D5B5FC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889" r="2359" b="34992"/>
        <a:stretch/>
      </xdr:blipFill>
      <xdr:spPr>
        <a:xfrm>
          <a:off x="161925" y="57151"/>
          <a:ext cx="1438275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AB7F7-3636-41CD-A608-C2775C86FF0D}">
  <sheetPr>
    <pageSetUpPr fitToPage="1"/>
  </sheetPr>
  <dimension ref="A1:O80"/>
  <sheetViews>
    <sheetView tabSelected="1" view="pageBreakPreview" topLeftCell="A10" zoomScale="90" zoomScaleNormal="90" zoomScaleSheetLayoutView="90" workbookViewId="0">
      <selection activeCell="E13" sqref="E13"/>
    </sheetView>
  </sheetViews>
  <sheetFormatPr baseColWidth="10" defaultRowHeight="12.75" x14ac:dyDescent="0.2"/>
  <cols>
    <col min="1" max="1" width="51.7109375" style="1" customWidth="1"/>
    <col min="2" max="3" width="16.28515625" style="1" customWidth="1"/>
    <col min="4" max="4" width="0.85546875" style="1" customWidth="1"/>
    <col min="5" max="5" width="51.7109375" style="1" customWidth="1"/>
    <col min="6" max="6" width="18" style="1" customWidth="1"/>
    <col min="7" max="7" width="18" style="1" bestFit="1" customWidth="1"/>
    <col min="8" max="8" width="19.7109375" style="1" customWidth="1"/>
    <col min="9" max="9" width="11.42578125" style="1" customWidth="1"/>
    <col min="10" max="10" width="6.7109375" style="1" customWidth="1"/>
    <col min="11" max="11" width="15.5703125" style="1" customWidth="1"/>
    <col min="12" max="16384" width="11.42578125" style="1"/>
  </cols>
  <sheetData>
    <row r="1" spans="1:11" ht="18" customHeight="1" x14ac:dyDescent="0.25">
      <c r="A1" s="1" t="s">
        <v>0</v>
      </c>
      <c r="H1" s="2"/>
      <c r="I1" s="2"/>
    </row>
    <row r="2" spans="1:11" ht="17.25" customHeight="1" x14ac:dyDescent="0.2">
      <c r="A2" s="90" t="s">
        <v>1</v>
      </c>
      <c r="B2" s="90"/>
      <c r="C2" s="90"/>
      <c r="D2" s="90"/>
      <c r="E2" s="90"/>
      <c r="F2" s="90"/>
      <c r="G2" s="90"/>
    </row>
    <row r="3" spans="1:11" ht="15.75" customHeight="1" x14ac:dyDescent="0.2">
      <c r="A3" s="91" t="s">
        <v>134</v>
      </c>
      <c r="B3" s="91"/>
      <c r="C3" s="91"/>
      <c r="D3" s="91"/>
      <c r="E3" s="91"/>
      <c r="F3" s="91"/>
      <c r="G3" s="91"/>
    </row>
    <row r="4" spans="1:11" ht="19.5" customHeight="1" thickBot="1" x14ac:dyDescent="0.25">
      <c r="A4" s="92" t="s">
        <v>2</v>
      </c>
      <c r="B4" s="92"/>
      <c r="C4" s="92"/>
      <c r="D4" s="92"/>
      <c r="E4" s="92"/>
      <c r="F4" s="92"/>
      <c r="G4" s="92"/>
    </row>
    <row r="5" spans="1:11" ht="9" customHeight="1" x14ac:dyDescent="0.2">
      <c r="E5" s="1" t="s">
        <v>3</v>
      </c>
    </row>
    <row r="6" spans="1:11" x14ac:dyDescent="0.2">
      <c r="A6" s="3" t="s">
        <v>4</v>
      </c>
      <c r="E6" s="3" t="s">
        <v>5</v>
      </c>
    </row>
    <row r="7" spans="1:11" x14ac:dyDescent="0.2">
      <c r="A7" s="4" t="s">
        <v>6</v>
      </c>
      <c r="B7" s="5" t="s">
        <v>3</v>
      </c>
      <c r="C7" s="6">
        <f>SUM(B8:B9)</f>
        <v>407482.61</v>
      </c>
      <c r="D7" s="6"/>
      <c r="E7" s="4" t="s">
        <v>7</v>
      </c>
      <c r="F7" s="7"/>
      <c r="G7" s="6">
        <f>SUM(F8)</f>
        <v>84821.7</v>
      </c>
    </row>
    <row r="8" spans="1:11" x14ac:dyDescent="0.2">
      <c r="A8" s="1" t="s">
        <v>8</v>
      </c>
      <c r="B8" s="8">
        <v>1100</v>
      </c>
      <c r="E8" s="1" t="s">
        <v>9</v>
      </c>
      <c r="F8" s="9">
        <v>84821.7</v>
      </c>
    </row>
    <row r="9" spans="1:11" x14ac:dyDescent="0.2">
      <c r="A9" s="1" t="s">
        <v>10</v>
      </c>
      <c r="B9" s="10">
        <v>406382.61</v>
      </c>
      <c r="C9" s="6"/>
      <c r="D9" s="1" t="s">
        <v>3</v>
      </c>
    </row>
    <row r="10" spans="1:11" x14ac:dyDescent="0.2">
      <c r="B10" s="5"/>
      <c r="E10" s="4" t="s">
        <v>11</v>
      </c>
      <c r="F10" s="7"/>
      <c r="G10" s="6">
        <f>SUM(F11:F14)</f>
        <v>3269809.42</v>
      </c>
    </row>
    <row r="11" spans="1:11" x14ac:dyDescent="0.2">
      <c r="A11" s="4" t="s">
        <v>12</v>
      </c>
      <c r="B11" s="5" t="s">
        <v>3</v>
      </c>
      <c r="C11" s="6">
        <f>SUM(B12:B14)</f>
        <v>4796046.9799999995</v>
      </c>
      <c r="E11" s="1" t="s">
        <v>13</v>
      </c>
      <c r="F11" s="11">
        <v>26676.21</v>
      </c>
      <c r="G11" s="6"/>
      <c r="H11" s="6"/>
    </row>
    <row r="12" spans="1:11" x14ac:dyDescent="0.2">
      <c r="A12" s="1" t="s">
        <v>14</v>
      </c>
      <c r="B12" s="5">
        <v>929000</v>
      </c>
      <c r="E12" s="1" t="s">
        <v>15</v>
      </c>
      <c r="F12" s="12">
        <v>362764.96</v>
      </c>
    </row>
    <row r="13" spans="1:11" x14ac:dyDescent="0.2">
      <c r="A13" s="1" t="s">
        <v>16</v>
      </c>
      <c r="B13" s="8">
        <v>3766632.67</v>
      </c>
      <c r="D13" s="13"/>
      <c r="E13" s="1" t="s">
        <v>17</v>
      </c>
      <c r="F13" s="12">
        <v>2872689.32</v>
      </c>
      <c r="G13" s="6"/>
      <c r="K13" s="14"/>
    </row>
    <row r="14" spans="1:11" x14ac:dyDescent="0.2">
      <c r="A14" s="1" t="s">
        <v>18</v>
      </c>
      <c r="B14" s="9">
        <v>100414.31</v>
      </c>
      <c r="D14" s="13"/>
      <c r="E14" s="1" t="s">
        <v>19</v>
      </c>
      <c r="F14" s="9">
        <v>7678.93</v>
      </c>
    </row>
    <row r="15" spans="1:11" ht="13.5" customHeight="1" x14ac:dyDescent="0.2">
      <c r="B15" s="11"/>
      <c r="D15" s="13"/>
      <c r="K15" s="14"/>
    </row>
    <row r="16" spans="1:11" ht="15" x14ac:dyDescent="0.35">
      <c r="A16" s="4" t="s">
        <v>20</v>
      </c>
      <c r="B16" s="15"/>
      <c r="C16" s="14">
        <f>SUM(B17:B20)</f>
        <v>259999.99999999997</v>
      </c>
      <c r="D16" s="13"/>
      <c r="E16" s="4" t="s">
        <v>21</v>
      </c>
      <c r="G16" s="14">
        <f>SUM(F17:F18)</f>
        <v>2265435.04</v>
      </c>
    </row>
    <row r="17" spans="1:15" x14ac:dyDescent="0.2">
      <c r="A17" s="1" t="s">
        <v>22</v>
      </c>
      <c r="B17" s="5">
        <v>263892.98</v>
      </c>
      <c r="E17" s="1" t="s">
        <v>23</v>
      </c>
      <c r="F17" s="12">
        <v>1714386.26</v>
      </c>
    </row>
    <row r="18" spans="1:15" x14ac:dyDescent="0.2">
      <c r="A18" s="1" t="s">
        <v>24</v>
      </c>
      <c r="B18" s="5">
        <v>27014.48</v>
      </c>
      <c r="E18" s="1" t="s">
        <v>25</v>
      </c>
      <c r="F18" s="9">
        <v>551048.78</v>
      </c>
      <c r="H18" s="6"/>
    </row>
    <row r="19" spans="1:15" ht="15" x14ac:dyDescent="0.35">
      <c r="A19" s="1" t="s">
        <v>26</v>
      </c>
      <c r="B19" s="5">
        <v>0</v>
      </c>
      <c r="F19" s="16"/>
    </row>
    <row r="20" spans="1:15" x14ac:dyDescent="0.2">
      <c r="A20" s="1" t="s">
        <v>27</v>
      </c>
      <c r="B20" s="9">
        <v>-30907.46</v>
      </c>
      <c r="E20" s="17" t="s">
        <v>28</v>
      </c>
      <c r="F20" s="18"/>
      <c r="G20" s="6">
        <f>SUM(F21)</f>
        <v>431623.47</v>
      </c>
    </row>
    <row r="21" spans="1:15" x14ac:dyDescent="0.2">
      <c r="E21" s="1" t="s">
        <v>29</v>
      </c>
      <c r="F21" s="19">
        <v>431623.47</v>
      </c>
      <c r="G21" s="6"/>
    </row>
    <row r="22" spans="1:15" ht="15" x14ac:dyDescent="0.35">
      <c r="A22" s="4" t="s">
        <v>30</v>
      </c>
      <c r="B22" s="8"/>
      <c r="C22" s="6">
        <f>SUM(B23:B26)</f>
        <v>6064290.4499999993</v>
      </c>
      <c r="F22" s="16"/>
    </row>
    <row r="23" spans="1:15" x14ac:dyDescent="0.2">
      <c r="A23" s="1" t="s">
        <v>31</v>
      </c>
      <c r="B23" s="5">
        <v>1165727.92</v>
      </c>
      <c r="E23" s="17" t="s">
        <v>32</v>
      </c>
      <c r="F23" s="18"/>
      <c r="G23" s="6">
        <f>SUM(F24)</f>
        <v>541045.30000000005</v>
      </c>
    </row>
    <row r="24" spans="1:15" x14ac:dyDescent="0.2">
      <c r="A24" s="1" t="s">
        <v>33</v>
      </c>
      <c r="B24" s="12">
        <v>2148934.67</v>
      </c>
      <c r="E24" s="20" t="s">
        <v>34</v>
      </c>
      <c r="F24" s="9">
        <v>541045.30000000005</v>
      </c>
      <c r="G24" s="6"/>
    </row>
    <row r="25" spans="1:15" x14ac:dyDescent="0.2">
      <c r="A25" s="1" t="s">
        <v>35</v>
      </c>
      <c r="B25" s="21">
        <v>3454388.76</v>
      </c>
    </row>
    <row r="26" spans="1:15" x14ac:dyDescent="0.2">
      <c r="A26" s="1" t="s">
        <v>36</v>
      </c>
      <c r="B26" s="22">
        <v>-704760.9</v>
      </c>
      <c r="E26" s="4" t="s">
        <v>37</v>
      </c>
      <c r="F26" s="8"/>
      <c r="G26" s="6">
        <f>SUM(F27:F28)</f>
        <v>284985.57</v>
      </c>
    </row>
    <row r="27" spans="1:15" x14ac:dyDescent="0.2">
      <c r="E27" s="1" t="s">
        <v>38</v>
      </c>
      <c r="F27" s="11">
        <v>84854.67</v>
      </c>
    </row>
    <row r="28" spans="1:15" x14ac:dyDescent="0.2">
      <c r="A28" s="4" t="s">
        <v>39</v>
      </c>
      <c r="B28" s="11"/>
      <c r="C28" s="14">
        <f>SUM(B29)</f>
        <v>263176.51</v>
      </c>
      <c r="E28" s="1" t="s">
        <v>40</v>
      </c>
      <c r="F28" s="9">
        <v>200130.9</v>
      </c>
      <c r="G28" s="6"/>
    </row>
    <row r="29" spans="1:15" ht="15" x14ac:dyDescent="0.35">
      <c r="A29" s="1" t="s">
        <v>41</v>
      </c>
      <c r="B29" s="23">
        <v>263176.51</v>
      </c>
      <c r="E29" s="24"/>
      <c r="F29" s="16"/>
    </row>
    <row r="30" spans="1:15" ht="15" x14ac:dyDescent="0.35">
      <c r="B30" s="11"/>
      <c r="E30" s="17" t="s">
        <v>42</v>
      </c>
      <c r="F30" s="16"/>
      <c r="G30" s="6">
        <f>SUM(F31:F31)</f>
        <v>84770.78</v>
      </c>
      <c r="L30" s="25"/>
      <c r="O30" s="25"/>
    </row>
    <row r="31" spans="1:15" x14ac:dyDescent="0.2">
      <c r="A31" s="4" t="s">
        <v>43</v>
      </c>
      <c r="B31" s="5" t="s">
        <v>3</v>
      </c>
      <c r="C31" s="6">
        <f>SUM(B32:B34)</f>
        <v>117933.58999999997</v>
      </c>
      <c r="E31" s="1" t="s">
        <v>44</v>
      </c>
      <c r="F31" s="9">
        <v>84770.78</v>
      </c>
    </row>
    <row r="32" spans="1:15" ht="15" x14ac:dyDescent="0.35">
      <c r="A32" s="1" t="s">
        <v>45</v>
      </c>
      <c r="B32" s="11">
        <v>0</v>
      </c>
      <c r="C32" s="6"/>
      <c r="E32" s="24"/>
      <c r="F32" s="16"/>
    </row>
    <row r="33" spans="1:11" x14ac:dyDescent="0.2">
      <c r="A33" s="1" t="s">
        <v>46</v>
      </c>
      <c r="B33" s="11">
        <v>649796.67999999993</v>
      </c>
      <c r="E33" s="4" t="s">
        <v>47</v>
      </c>
      <c r="G33" s="14">
        <f>SUM(F34)</f>
        <v>76699.66</v>
      </c>
      <c r="K33" s="6"/>
    </row>
    <row r="34" spans="1:11" x14ac:dyDescent="0.2">
      <c r="A34" s="1" t="s">
        <v>48</v>
      </c>
      <c r="B34" s="9">
        <v>-531863.09</v>
      </c>
      <c r="E34" s="14" t="s">
        <v>49</v>
      </c>
      <c r="F34" s="9">
        <v>76699.66</v>
      </c>
      <c r="K34" s="6"/>
    </row>
    <row r="35" spans="1:11" ht="6.75" customHeight="1" x14ac:dyDescent="0.2">
      <c r="B35" s="5"/>
      <c r="E35" s="14"/>
      <c r="F35" s="11"/>
    </row>
    <row r="36" spans="1:11" ht="15" x14ac:dyDescent="0.35">
      <c r="A36" s="4" t="s">
        <v>50</v>
      </c>
      <c r="B36" s="8"/>
      <c r="C36" s="6">
        <f>SUM(B37:B40)</f>
        <v>1805714.9000000001</v>
      </c>
      <c r="E36" s="26" t="s">
        <v>51</v>
      </c>
      <c r="F36" s="16"/>
      <c r="G36" s="6">
        <f>+SUM(F37:F37)</f>
        <v>43234.69</v>
      </c>
    </row>
    <row r="37" spans="1:11" x14ac:dyDescent="0.2">
      <c r="A37" s="20" t="s">
        <v>52</v>
      </c>
      <c r="B37" s="27">
        <v>845851.07</v>
      </c>
      <c r="C37" s="6"/>
      <c r="E37" s="14" t="s">
        <v>53</v>
      </c>
      <c r="F37" s="9">
        <v>43234.69</v>
      </c>
      <c r="G37" s="6"/>
    </row>
    <row r="38" spans="1:11" x14ac:dyDescent="0.2">
      <c r="A38" s="20" t="s">
        <v>54</v>
      </c>
      <c r="B38" s="28">
        <v>159246.95000000001</v>
      </c>
      <c r="C38" s="6"/>
      <c r="E38" s="3" t="s">
        <v>55</v>
      </c>
      <c r="F38" s="5" t="s">
        <v>3</v>
      </c>
      <c r="G38" s="29">
        <f>SUM(G7:G36)</f>
        <v>7082425.6300000008</v>
      </c>
    </row>
    <row r="39" spans="1:11" x14ac:dyDescent="0.2">
      <c r="A39" s="20" t="s">
        <v>56</v>
      </c>
      <c r="B39" s="30">
        <v>933614.03</v>
      </c>
      <c r="C39" s="6"/>
      <c r="E39" s="3" t="s">
        <v>57</v>
      </c>
      <c r="F39" s="5" t="s">
        <v>3</v>
      </c>
      <c r="G39" s="6" t="s">
        <v>3</v>
      </c>
    </row>
    <row r="40" spans="1:11" x14ac:dyDescent="0.2">
      <c r="A40" s="20" t="s">
        <v>58</v>
      </c>
      <c r="B40" s="31">
        <v>-132997.15</v>
      </c>
      <c r="E40" s="4" t="s">
        <v>59</v>
      </c>
      <c r="F40" s="8"/>
      <c r="G40" s="32">
        <f>+F41</f>
        <v>6425000</v>
      </c>
      <c r="H40" s="14"/>
    </row>
    <row r="41" spans="1:11" x14ac:dyDescent="0.2">
      <c r="E41" s="1" t="s">
        <v>60</v>
      </c>
      <c r="F41" s="9">
        <v>6425000</v>
      </c>
      <c r="G41" s="32"/>
    </row>
    <row r="42" spans="1:11" ht="7.5" customHeight="1" x14ac:dyDescent="0.2">
      <c r="F42" s="11"/>
      <c r="G42" s="32"/>
    </row>
    <row r="43" spans="1:11" x14ac:dyDescent="0.2">
      <c r="E43" s="4" t="s">
        <v>61</v>
      </c>
      <c r="G43" s="33">
        <f>SUM(F44:F47)</f>
        <v>207219.40999999465</v>
      </c>
    </row>
    <row r="44" spans="1:11" x14ac:dyDescent="0.2">
      <c r="E44" s="1" t="s">
        <v>62</v>
      </c>
      <c r="F44" s="11">
        <v>6215.41</v>
      </c>
      <c r="G44" s="20"/>
      <c r="H44" s="6"/>
      <c r="I44" s="6"/>
    </row>
    <row r="45" spans="1:11" x14ac:dyDescent="0.2">
      <c r="E45" s="34" t="s">
        <v>63</v>
      </c>
      <c r="F45" s="11">
        <v>0</v>
      </c>
      <c r="G45" s="20"/>
    </row>
    <row r="46" spans="1:11" ht="14.25" customHeight="1" x14ac:dyDescent="0.2">
      <c r="E46" s="1" t="s">
        <v>64</v>
      </c>
      <c r="F46" s="11">
        <v>195575.48999999464</v>
      </c>
      <c r="G46" s="20"/>
    </row>
    <row r="47" spans="1:11" x14ac:dyDescent="0.2">
      <c r="E47" s="1" t="s">
        <v>65</v>
      </c>
      <c r="F47" s="9">
        <v>5428.51</v>
      </c>
    </row>
    <row r="48" spans="1:11" ht="6" customHeight="1" x14ac:dyDescent="0.2"/>
    <row r="49" spans="1:12" ht="10.5" customHeight="1" x14ac:dyDescent="0.2">
      <c r="E49" s="3" t="s">
        <v>66</v>
      </c>
      <c r="F49" s="7"/>
      <c r="G49" s="29">
        <f>SUM(G40:G48)</f>
        <v>6632219.4099999946</v>
      </c>
    </row>
    <row r="50" spans="1:12" ht="13.5" thickBot="1" x14ac:dyDescent="0.25">
      <c r="A50" s="3" t="s">
        <v>67</v>
      </c>
      <c r="B50" s="35" t="s">
        <v>3</v>
      </c>
      <c r="C50" s="36">
        <f>SUM(C6:C39)</f>
        <v>13714645.039999999</v>
      </c>
      <c r="E50" s="3" t="s">
        <v>68</v>
      </c>
      <c r="F50" s="5"/>
      <c r="G50" s="37">
        <f>G38+G49</f>
        <v>13714645.039999995</v>
      </c>
      <c r="H50" s="6">
        <f>+C50-G50</f>
        <v>0</v>
      </c>
    </row>
    <row r="51" spans="1:12" ht="6.75" customHeight="1" thickTop="1" x14ac:dyDescent="0.2">
      <c r="H51" s="6"/>
      <c r="L51" s="6"/>
    </row>
    <row r="52" spans="1:12" x14ac:dyDescent="0.2">
      <c r="A52" s="4" t="s">
        <v>69</v>
      </c>
      <c r="B52" s="35"/>
      <c r="C52" s="38">
        <f>SUM(B53:B56)</f>
        <v>1238713997.6199999</v>
      </c>
      <c r="E52" s="39" t="s">
        <v>70</v>
      </c>
      <c r="F52" s="8"/>
      <c r="G52" s="38">
        <f>SUM(F53)</f>
        <v>1238713997.6199999</v>
      </c>
      <c r="H52" s="6"/>
      <c r="K52" s="11"/>
    </row>
    <row r="53" spans="1:12" x14ac:dyDescent="0.2">
      <c r="A53" s="1" t="s">
        <v>71</v>
      </c>
      <c r="B53" s="5">
        <v>1053667209.8299999</v>
      </c>
      <c r="C53" s="35"/>
      <c r="E53" s="1" t="s">
        <v>72</v>
      </c>
      <c r="F53" s="9">
        <v>1238713997.6199999</v>
      </c>
      <c r="G53" s="35"/>
      <c r="H53" s="35" t="s">
        <v>3</v>
      </c>
      <c r="K53" s="6"/>
    </row>
    <row r="54" spans="1:12" x14ac:dyDescent="0.2">
      <c r="A54" s="1" t="s">
        <v>73</v>
      </c>
      <c r="B54" s="40">
        <v>22681782.16</v>
      </c>
      <c r="C54" s="41"/>
      <c r="E54" s="6"/>
      <c r="F54" s="42"/>
      <c r="G54" s="41"/>
      <c r="H54" s="6"/>
    </row>
    <row r="55" spans="1:12" x14ac:dyDescent="0.2">
      <c r="A55" s="1" t="s">
        <v>74</v>
      </c>
      <c r="B55" s="40">
        <v>159897060.09</v>
      </c>
      <c r="F55" s="42"/>
      <c r="G55" s="41"/>
      <c r="I55" s="6"/>
      <c r="K55" s="6"/>
    </row>
    <row r="56" spans="1:12" ht="31.5" customHeight="1" x14ac:dyDescent="0.35">
      <c r="A56" s="43" t="s">
        <v>75</v>
      </c>
      <c r="B56" s="44">
        <v>2467945.54</v>
      </c>
      <c r="E56" s="13"/>
      <c r="F56" s="42"/>
      <c r="G56" s="45"/>
    </row>
    <row r="57" spans="1:12" ht="6.75" customHeight="1" x14ac:dyDescent="0.35">
      <c r="B57" s="45"/>
      <c r="C57" s="41"/>
      <c r="E57" s="13"/>
      <c r="F57" s="42"/>
      <c r="G57" s="45"/>
      <c r="I57" s="6"/>
      <c r="K57" s="6"/>
    </row>
    <row r="58" spans="1:12" ht="15" x14ac:dyDescent="0.35">
      <c r="A58" s="4" t="s">
        <v>76</v>
      </c>
      <c r="B58" s="45"/>
      <c r="C58" s="46">
        <f>SUM(B59:B60)</f>
        <v>1051711.28</v>
      </c>
      <c r="E58" s="4" t="s">
        <v>77</v>
      </c>
      <c r="G58" s="46">
        <f>+F59</f>
        <v>1051711.28</v>
      </c>
      <c r="K58" s="6"/>
    </row>
    <row r="59" spans="1:12" ht="14.25" customHeight="1" x14ac:dyDescent="0.2">
      <c r="A59" s="1" t="s">
        <v>78</v>
      </c>
      <c r="B59" s="47">
        <v>1047069.72</v>
      </c>
      <c r="C59" s="41"/>
      <c r="E59" s="1" t="s">
        <v>77</v>
      </c>
      <c r="F59" s="19">
        <v>1051711.28</v>
      </c>
      <c r="H59" s="6">
        <f>+C52-G52</f>
        <v>0</v>
      </c>
      <c r="K59" s="48">
        <f>+G50-C50</f>
        <v>0</v>
      </c>
    </row>
    <row r="60" spans="1:12" ht="23.25" customHeight="1" x14ac:dyDescent="0.2">
      <c r="A60" s="49" t="s">
        <v>79</v>
      </c>
      <c r="B60" s="44">
        <v>4641.5600000000004</v>
      </c>
      <c r="C60" s="41"/>
      <c r="F60" s="14"/>
    </row>
    <row r="61" spans="1:12" ht="15" x14ac:dyDescent="0.35">
      <c r="B61" s="45"/>
      <c r="C61" s="41"/>
      <c r="H61" s="6" t="s">
        <v>0</v>
      </c>
      <c r="K61" s="6">
        <f>+G52-C52</f>
        <v>0</v>
      </c>
    </row>
    <row r="62" spans="1:12" ht="15" x14ac:dyDescent="0.35">
      <c r="B62" s="45"/>
      <c r="C62" s="41"/>
      <c r="D62" s="41"/>
    </row>
    <row r="63" spans="1:12" ht="12" customHeight="1" x14ac:dyDescent="0.35">
      <c r="B63" s="45"/>
      <c r="C63" s="41"/>
      <c r="D63" s="41"/>
    </row>
    <row r="64" spans="1:12" ht="12" customHeight="1" x14ac:dyDescent="0.35">
      <c r="B64" s="45"/>
      <c r="C64" s="41"/>
      <c r="D64" s="41"/>
    </row>
    <row r="65" spans="1:11" ht="15.75" x14ac:dyDescent="0.25">
      <c r="A65" s="50" t="s">
        <v>80</v>
      </c>
      <c r="C65" s="51"/>
      <c r="D65" s="41"/>
      <c r="F65" s="50" t="s">
        <v>81</v>
      </c>
      <c r="G65" s="52"/>
      <c r="H65" s="6">
        <f>+C58-G58</f>
        <v>0</v>
      </c>
    </row>
    <row r="66" spans="1:11" ht="15.75" x14ac:dyDescent="0.25">
      <c r="A66" s="52"/>
      <c r="C66" s="51"/>
      <c r="D66" s="41"/>
      <c r="F66" s="52"/>
      <c r="G66" s="52"/>
    </row>
    <row r="67" spans="1:11" ht="15.75" x14ac:dyDescent="0.25">
      <c r="D67" s="41"/>
      <c r="F67" s="52"/>
      <c r="G67" s="52"/>
      <c r="K67" s="6"/>
    </row>
    <row r="68" spans="1:11" ht="16.5" customHeight="1" x14ac:dyDescent="0.2">
      <c r="D68" s="41"/>
    </row>
    <row r="69" spans="1:11" ht="16.5" customHeight="1" x14ac:dyDescent="0.2">
      <c r="D69" s="41"/>
    </row>
    <row r="70" spans="1:11" ht="16.5" customHeight="1" x14ac:dyDescent="0.2">
      <c r="D70" s="41"/>
    </row>
    <row r="71" spans="1:11" ht="16.5" customHeight="1" x14ac:dyDescent="0.2"/>
    <row r="72" spans="1:11" ht="16.5" customHeight="1" x14ac:dyDescent="0.2"/>
    <row r="78" spans="1:11" ht="15.75" x14ac:dyDescent="0.25">
      <c r="D78" s="52"/>
    </row>
    <row r="79" spans="1:11" ht="15.75" x14ac:dyDescent="0.25">
      <c r="D79" s="52"/>
    </row>
    <row r="80" spans="1:11" ht="15.75" x14ac:dyDescent="0.25">
      <c r="D80" s="52"/>
    </row>
  </sheetData>
  <mergeCells count="3">
    <mergeCell ref="A2:G2"/>
    <mergeCell ref="A3:G3"/>
    <mergeCell ref="A4:G4"/>
  </mergeCells>
  <printOptions horizontalCentered="1"/>
  <pageMargins left="0.11811023622047245" right="0.23622047244094491" top="0.62992125984251968" bottom="0.19685039370078741" header="0" footer="0"/>
  <pageSetup scale="6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84B86-8F2D-42F6-B2DE-40E14021499B}">
  <sheetPr>
    <pageSetUpPr fitToPage="1"/>
  </sheetPr>
  <dimension ref="A1:I64"/>
  <sheetViews>
    <sheetView view="pageBreakPreview" topLeftCell="A34" zoomScaleNormal="100" zoomScaleSheetLayoutView="100" workbookViewId="0">
      <selection activeCell="H23" sqref="H23"/>
    </sheetView>
  </sheetViews>
  <sheetFormatPr baseColWidth="10" defaultRowHeight="12.75" x14ac:dyDescent="0.2"/>
  <cols>
    <col min="1" max="1" width="51.140625" style="1" customWidth="1"/>
    <col min="2" max="2" width="16" style="1" customWidth="1"/>
    <col min="3" max="3" width="15" style="1" customWidth="1"/>
    <col min="4" max="4" width="1.28515625" style="1" customWidth="1"/>
    <col min="5" max="5" width="50.85546875" style="1" customWidth="1"/>
    <col min="6" max="6" width="16" style="1" customWidth="1"/>
    <col min="7" max="7" width="14.7109375" style="1" customWidth="1"/>
    <col min="8" max="8" width="20.28515625" style="1" bestFit="1" customWidth="1"/>
    <col min="9" max="16384" width="11.42578125" style="1"/>
  </cols>
  <sheetData>
    <row r="1" spans="1:9" ht="15" customHeight="1" x14ac:dyDescent="0.25">
      <c r="A1" s="53" t="s">
        <v>1</v>
      </c>
      <c r="B1" s="54"/>
      <c r="C1" s="54"/>
      <c r="D1" s="54"/>
      <c r="E1" s="54"/>
      <c r="F1" s="54"/>
      <c r="G1" s="55"/>
    </row>
    <row r="2" spans="1:9" ht="15" customHeight="1" x14ac:dyDescent="0.2">
      <c r="A2" s="56" t="s">
        <v>135</v>
      </c>
      <c r="B2" s="57"/>
      <c r="C2" s="57"/>
      <c r="D2" s="57"/>
      <c r="E2" s="57"/>
      <c r="F2" s="57"/>
      <c r="G2" s="55"/>
    </row>
    <row r="3" spans="1:9" ht="19.5" customHeight="1" thickBot="1" x14ac:dyDescent="0.25">
      <c r="A3" s="58" t="s">
        <v>2</v>
      </c>
      <c r="B3" s="59"/>
      <c r="C3" s="59"/>
      <c r="D3" s="59"/>
      <c r="E3" s="59"/>
      <c r="F3" s="59"/>
      <c r="G3" s="60"/>
      <c r="H3" s="61"/>
    </row>
    <row r="4" spans="1:9" ht="18" customHeight="1" x14ac:dyDescent="0.2">
      <c r="A4" s="3" t="s">
        <v>82</v>
      </c>
      <c r="E4" s="3" t="s">
        <v>83</v>
      </c>
      <c r="G4" s="14"/>
      <c r="H4" s="61"/>
      <c r="I4" s="61"/>
    </row>
    <row r="5" spans="1:9" ht="16.5" customHeight="1" x14ac:dyDescent="0.2">
      <c r="A5" s="4" t="s">
        <v>84</v>
      </c>
      <c r="C5" s="14">
        <f>SUM(B6:B7)</f>
        <v>6974400.0700000003</v>
      </c>
      <c r="D5" s="61"/>
      <c r="E5" s="17" t="s">
        <v>85</v>
      </c>
      <c r="F5" s="62"/>
      <c r="G5" s="62">
        <f>SUM(F6:F7)</f>
        <v>11033523.109999999</v>
      </c>
      <c r="H5" s="61"/>
    </row>
    <row r="6" spans="1:9" x14ac:dyDescent="0.2">
      <c r="A6" s="1" t="s">
        <v>86</v>
      </c>
      <c r="B6" s="12">
        <v>2141142.7799999998</v>
      </c>
      <c r="C6" s="14"/>
      <c r="E6" s="24" t="s">
        <v>86</v>
      </c>
      <c r="F6" s="63">
        <v>2461417.2800000003</v>
      </c>
      <c r="G6" s="62"/>
      <c r="H6" s="61"/>
    </row>
    <row r="7" spans="1:9" x14ac:dyDescent="0.2">
      <c r="A7" s="43" t="s">
        <v>87</v>
      </c>
      <c r="B7" s="64">
        <v>4833257.29</v>
      </c>
      <c r="E7" s="24" t="s">
        <v>88</v>
      </c>
      <c r="F7" s="9">
        <v>8572105.8300000001</v>
      </c>
      <c r="G7" s="62"/>
    </row>
    <row r="8" spans="1:9" x14ac:dyDescent="0.2">
      <c r="C8" s="14"/>
      <c r="E8" s="24"/>
      <c r="F8" s="11"/>
      <c r="G8" s="62"/>
    </row>
    <row r="9" spans="1:9" x14ac:dyDescent="0.2">
      <c r="A9" s="17" t="s">
        <v>89</v>
      </c>
      <c r="B9" s="62"/>
      <c r="C9" s="62">
        <f>SUM(B10)</f>
        <v>1013206.4</v>
      </c>
      <c r="E9" s="4" t="s">
        <v>90</v>
      </c>
      <c r="G9" s="62">
        <f>SUM(F10:F12)</f>
        <v>4864149.16</v>
      </c>
    </row>
    <row r="10" spans="1:9" x14ac:dyDescent="0.2">
      <c r="A10" s="24" t="s">
        <v>86</v>
      </c>
      <c r="B10" s="65">
        <v>1013206.4</v>
      </c>
      <c r="C10" s="62"/>
      <c r="D10" s="61"/>
      <c r="E10" s="1" t="s">
        <v>86</v>
      </c>
      <c r="F10" s="12">
        <v>1246261.1100000001</v>
      </c>
      <c r="H10" s="61"/>
    </row>
    <row r="11" spans="1:9" ht="25.5" x14ac:dyDescent="0.2">
      <c r="A11" s="24"/>
      <c r="B11" s="14"/>
      <c r="C11" s="62"/>
      <c r="E11" s="43" t="s">
        <v>91</v>
      </c>
      <c r="F11" s="12">
        <v>2882370.55</v>
      </c>
    </row>
    <row r="12" spans="1:9" ht="15" customHeight="1" x14ac:dyDescent="0.2">
      <c r="A12" s="17" t="s">
        <v>92</v>
      </c>
      <c r="C12" s="14">
        <f>SUM(B13:B15)</f>
        <v>5195180.16</v>
      </c>
      <c r="E12" s="1" t="s">
        <v>93</v>
      </c>
      <c r="F12" s="64">
        <v>735517.5</v>
      </c>
    </row>
    <row r="13" spans="1:9" x14ac:dyDescent="0.2">
      <c r="A13" s="24" t="s">
        <v>86</v>
      </c>
      <c r="B13" s="66">
        <v>971876.47</v>
      </c>
      <c r="F13" s="14"/>
    </row>
    <row r="14" spans="1:9" ht="25.5" x14ac:dyDescent="0.2">
      <c r="A14" s="67" t="s">
        <v>94</v>
      </c>
      <c r="B14" s="12">
        <v>3383724.27</v>
      </c>
      <c r="C14" s="6"/>
      <c r="E14" s="4" t="s">
        <v>95</v>
      </c>
      <c r="G14" s="14">
        <f>SUM(F15:F16)</f>
        <v>952175.66999999993</v>
      </c>
    </row>
    <row r="15" spans="1:9" x14ac:dyDescent="0.2">
      <c r="A15" s="24" t="s">
        <v>93</v>
      </c>
      <c r="B15" s="68">
        <v>839579.41999999993</v>
      </c>
      <c r="E15" s="1" t="s">
        <v>86</v>
      </c>
      <c r="F15" s="12">
        <v>660588.18999999994</v>
      </c>
    </row>
    <row r="16" spans="1:9" x14ac:dyDescent="0.2">
      <c r="A16" s="24"/>
      <c r="B16" s="14"/>
      <c r="C16" s="14"/>
      <c r="E16" s="1" t="s">
        <v>96</v>
      </c>
      <c r="F16" s="69">
        <v>291587.48</v>
      </c>
    </row>
    <row r="17" spans="1:8" x14ac:dyDescent="0.2">
      <c r="A17" s="4" t="s">
        <v>97</v>
      </c>
      <c r="B17" s="14"/>
      <c r="C17" s="14">
        <f>SUM(B18:B21)</f>
        <v>1739901.5099999998</v>
      </c>
    </row>
    <row r="18" spans="1:8" x14ac:dyDescent="0.2">
      <c r="A18" s="1" t="s">
        <v>98</v>
      </c>
      <c r="B18" s="12">
        <v>193858.5</v>
      </c>
      <c r="D18" s="61"/>
      <c r="E18" s="17" t="s">
        <v>99</v>
      </c>
      <c r="F18" s="70"/>
      <c r="G18" s="70">
        <f>SUM(F19:F20)</f>
        <v>257747.33</v>
      </c>
    </row>
    <row r="19" spans="1:8" x14ac:dyDescent="0.2">
      <c r="A19" s="1" t="s">
        <v>100</v>
      </c>
      <c r="B19" s="12">
        <v>626636.39999999991</v>
      </c>
      <c r="C19" s="14"/>
      <c r="D19" s="6"/>
      <c r="E19" s="1" t="s">
        <v>86</v>
      </c>
      <c r="F19" s="21">
        <v>257747.33</v>
      </c>
      <c r="G19" s="70"/>
    </row>
    <row r="20" spans="1:8" x14ac:dyDescent="0.2">
      <c r="A20" s="1" t="s">
        <v>101</v>
      </c>
      <c r="B20" s="12">
        <v>55116.240000000005</v>
      </c>
      <c r="E20" s="24" t="s">
        <v>87</v>
      </c>
      <c r="F20" s="71">
        <v>0</v>
      </c>
    </row>
    <row r="21" spans="1:8" x14ac:dyDescent="0.2">
      <c r="A21" s="1" t="s">
        <v>102</v>
      </c>
      <c r="B21" s="19">
        <v>864290.37</v>
      </c>
    </row>
    <row r="22" spans="1:8" ht="18" x14ac:dyDescent="0.25">
      <c r="E22" s="4" t="s">
        <v>103</v>
      </c>
      <c r="G22" s="8">
        <f>SUM(F23:F25)</f>
        <v>237021.96999999997</v>
      </c>
      <c r="H22" s="72"/>
    </row>
    <row r="23" spans="1:8" ht="13.5" customHeight="1" x14ac:dyDescent="0.25">
      <c r="A23" s="17" t="s">
        <v>104</v>
      </c>
      <c r="C23" s="14">
        <f>SUM(B24:B25)</f>
        <v>603244.72</v>
      </c>
      <c r="E23" s="1" t="s">
        <v>105</v>
      </c>
      <c r="F23" s="5">
        <v>178064.52</v>
      </c>
      <c r="G23" s="6"/>
      <c r="H23" s="72"/>
    </row>
    <row r="24" spans="1:8" ht="14.25" customHeight="1" x14ac:dyDescent="0.25">
      <c r="A24" s="24" t="s">
        <v>86</v>
      </c>
      <c r="B24" s="12">
        <v>128993.13</v>
      </c>
      <c r="C24" s="62"/>
      <c r="E24" s="73" t="s">
        <v>106</v>
      </c>
      <c r="F24" s="5">
        <v>58957.45</v>
      </c>
      <c r="H24" s="72"/>
    </row>
    <row r="25" spans="1:8" ht="14.25" customHeight="1" x14ac:dyDescent="0.2">
      <c r="A25" s="1" t="s">
        <v>96</v>
      </c>
      <c r="B25" s="64">
        <v>474251.59</v>
      </c>
      <c r="E25" s="1" t="s">
        <v>107</v>
      </c>
      <c r="F25" s="9">
        <v>0</v>
      </c>
    </row>
    <row r="26" spans="1:8" ht="14.25" customHeight="1" x14ac:dyDescent="0.35">
      <c r="B26" s="16"/>
      <c r="C26" s="74"/>
      <c r="E26" s="73"/>
      <c r="F26" s="11"/>
    </row>
    <row r="27" spans="1:8" ht="14.25" customHeight="1" x14ac:dyDescent="0.2">
      <c r="A27" s="4" t="s">
        <v>108</v>
      </c>
      <c r="B27" s="75"/>
      <c r="C27" s="75">
        <f>SUM(B28:B30)</f>
        <v>934119.35</v>
      </c>
      <c r="E27" s="73"/>
      <c r="F27" s="11"/>
    </row>
    <row r="28" spans="1:8" x14ac:dyDescent="0.2">
      <c r="A28" s="1" t="s">
        <v>109</v>
      </c>
      <c r="B28" s="12">
        <v>38131.14</v>
      </c>
      <c r="C28" s="75"/>
      <c r="E28" s="76" t="s">
        <v>110</v>
      </c>
      <c r="F28" s="11"/>
      <c r="G28" s="8">
        <f>SUM(F29)</f>
        <v>177762.73</v>
      </c>
    </row>
    <row r="29" spans="1:8" x14ac:dyDescent="0.2">
      <c r="A29" s="20" t="s">
        <v>111</v>
      </c>
      <c r="B29" s="11">
        <v>0</v>
      </c>
      <c r="E29" s="73" t="s">
        <v>112</v>
      </c>
      <c r="F29" s="9">
        <v>177762.73</v>
      </c>
      <c r="H29" s="61"/>
    </row>
    <row r="30" spans="1:8" x14ac:dyDescent="0.2">
      <c r="A30" s="20" t="s">
        <v>113</v>
      </c>
      <c r="B30" s="9">
        <v>895988.21</v>
      </c>
    </row>
    <row r="31" spans="1:8" x14ac:dyDescent="0.2">
      <c r="E31" s="77" t="s">
        <v>114</v>
      </c>
      <c r="G31" s="8">
        <f>SUM(F32)</f>
        <v>206988.28</v>
      </c>
    </row>
    <row r="32" spans="1:8" x14ac:dyDescent="0.2">
      <c r="A32" s="4" t="s">
        <v>115</v>
      </c>
      <c r="B32" s="75"/>
      <c r="C32" s="14">
        <f>SUM(B33:B40)</f>
        <v>1373930.5999999999</v>
      </c>
      <c r="D32" s="61"/>
      <c r="E32" s="73" t="s">
        <v>116</v>
      </c>
      <c r="F32" s="19">
        <v>206988.28</v>
      </c>
    </row>
    <row r="33" spans="1:8" x14ac:dyDescent="0.2">
      <c r="A33" s="1" t="s">
        <v>117</v>
      </c>
      <c r="B33" s="75">
        <v>524420.64</v>
      </c>
      <c r="C33" s="14"/>
    </row>
    <row r="34" spans="1:8" x14ac:dyDescent="0.2">
      <c r="A34" s="1" t="s">
        <v>118</v>
      </c>
      <c r="B34" s="12">
        <v>339</v>
      </c>
      <c r="E34" s="77" t="s">
        <v>119</v>
      </c>
      <c r="F34" s="5"/>
      <c r="G34" s="8">
        <f>SUM(F35)</f>
        <v>356909.02</v>
      </c>
    </row>
    <row r="35" spans="1:8" x14ac:dyDescent="0.2">
      <c r="A35" s="1" t="s">
        <v>120</v>
      </c>
      <c r="B35" s="75">
        <v>528871.28</v>
      </c>
      <c r="C35" s="75"/>
      <c r="E35" s="1" t="s">
        <v>121</v>
      </c>
      <c r="F35" s="19">
        <v>356909.02</v>
      </c>
    </row>
    <row r="36" spans="1:8" x14ac:dyDescent="0.2">
      <c r="A36" s="1" t="s">
        <v>122</v>
      </c>
      <c r="B36" s="12">
        <v>18395.150000000001</v>
      </c>
      <c r="H36" s="78"/>
    </row>
    <row r="37" spans="1:8" x14ac:dyDescent="0.2">
      <c r="A37" s="1" t="s">
        <v>123</v>
      </c>
      <c r="B37" s="75">
        <v>178911.07</v>
      </c>
      <c r="C37" s="14"/>
      <c r="H37" s="79"/>
    </row>
    <row r="38" spans="1:8" x14ac:dyDescent="0.2">
      <c r="A38" s="1" t="s">
        <v>124</v>
      </c>
      <c r="B38" s="75">
        <v>17171.16</v>
      </c>
      <c r="C38" s="14"/>
      <c r="H38" s="79"/>
    </row>
    <row r="39" spans="1:8" x14ac:dyDescent="0.2">
      <c r="A39" s="1" t="s">
        <v>125</v>
      </c>
      <c r="B39" s="75">
        <v>0</v>
      </c>
      <c r="C39" s="14"/>
      <c r="H39" s="6"/>
    </row>
    <row r="40" spans="1:8" x14ac:dyDescent="0.2">
      <c r="A40" s="1" t="s">
        <v>126</v>
      </c>
      <c r="B40" s="68">
        <v>105822.3</v>
      </c>
      <c r="C40" s="14"/>
      <c r="H40" s="61"/>
    </row>
    <row r="42" spans="1:8" x14ac:dyDescent="0.2">
      <c r="A42" s="4" t="s">
        <v>127</v>
      </c>
      <c r="C42" s="14">
        <f>SUM(B43:B44)</f>
        <v>56718.97</v>
      </c>
    </row>
    <row r="43" spans="1:8" x14ac:dyDescent="0.2">
      <c r="A43" s="1" t="s">
        <v>128</v>
      </c>
      <c r="B43" s="11">
        <v>12900.51</v>
      </c>
      <c r="H43" s="6"/>
    </row>
    <row r="44" spans="1:8" x14ac:dyDescent="0.2">
      <c r="A44" s="1" t="s">
        <v>129</v>
      </c>
      <c r="B44" s="22">
        <v>43818.46</v>
      </c>
    </row>
    <row r="45" spans="1:8" x14ac:dyDescent="0.2">
      <c r="D45" s="61"/>
    </row>
    <row r="46" spans="1:8" x14ac:dyDescent="0.2">
      <c r="B46" s="13"/>
    </row>
    <row r="47" spans="1:8" x14ac:dyDescent="0.2">
      <c r="A47" s="3" t="s">
        <v>130</v>
      </c>
      <c r="B47" s="80"/>
      <c r="C47" s="12">
        <f>SUM(C5:C46)</f>
        <v>17890701.780000001</v>
      </c>
      <c r="E47" s="3" t="s">
        <v>131</v>
      </c>
      <c r="F47" s="5"/>
      <c r="G47" s="14">
        <f>SUM(G5:G44)</f>
        <v>18086277.269999996</v>
      </c>
    </row>
    <row r="48" spans="1:8" ht="16.5" customHeight="1" x14ac:dyDescent="0.2">
      <c r="A48" s="3" t="str">
        <f>IF(C48=0,"PERDIDA","UTILIDAD")</f>
        <v>UTILIDAD</v>
      </c>
      <c r="B48" s="81"/>
      <c r="C48" s="12">
        <f>IF(SUM(-C47+G47)&lt;0,0,SUM(-C47+G47))</f>
        <v>195575.48999999464</v>
      </c>
      <c r="E48" s="82" t="str">
        <f>IF(G48=0,"","PERDIDA")</f>
        <v/>
      </c>
      <c r="G48" s="83">
        <f>IF(SUM(-G47+C47)&lt;0,0,SUM(-G47+C47))</f>
        <v>0</v>
      </c>
    </row>
    <row r="49" spans="1:8" ht="13.5" thickBot="1" x14ac:dyDescent="0.25">
      <c r="A49" s="82" t="s">
        <v>132</v>
      </c>
      <c r="B49" s="84" t="s">
        <v>3</v>
      </c>
      <c r="C49" s="85">
        <f>+C47+C48</f>
        <v>18086277.269999996</v>
      </c>
      <c r="E49" s="1" t="s">
        <v>133</v>
      </c>
      <c r="F49" s="29" t="s">
        <v>3</v>
      </c>
      <c r="G49" s="85">
        <f>+G47+G48</f>
        <v>18086277.269999996</v>
      </c>
    </row>
    <row r="50" spans="1:8" ht="13.5" thickTop="1" x14ac:dyDescent="0.2"/>
    <row r="56" spans="1:8" x14ac:dyDescent="0.2">
      <c r="H56" s="6"/>
    </row>
    <row r="57" spans="1:8" x14ac:dyDescent="0.2">
      <c r="C57" s="14"/>
      <c r="G57" s="83"/>
      <c r="H57" s="6"/>
    </row>
    <row r="58" spans="1:8" x14ac:dyDescent="0.2">
      <c r="H58" s="83"/>
    </row>
    <row r="59" spans="1:8" x14ac:dyDescent="0.2">
      <c r="A59" s="82"/>
      <c r="B59" s="84"/>
      <c r="C59" s="29"/>
      <c r="F59" s="29"/>
      <c r="G59" s="29"/>
    </row>
    <row r="60" spans="1:8" ht="15.75" x14ac:dyDescent="0.25">
      <c r="A60" s="86"/>
      <c r="B60" s="87"/>
      <c r="C60" s="87"/>
      <c r="E60" s="87"/>
      <c r="F60" s="86"/>
      <c r="G60" s="88"/>
    </row>
    <row r="61" spans="1:8" ht="15.75" x14ac:dyDescent="0.25">
      <c r="A61" s="86"/>
      <c r="C61" s="89"/>
      <c r="D61" s="52"/>
      <c r="F61" s="86"/>
      <c r="G61" s="88"/>
    </row>
    <row r="62" spans="1:8" ht="15.75" x14ac:dyDescent="0.25">
      <c r="A62" s="88"/>
      <c r="D62" s="52"/>
      <c r="F62" s="88"/>
      <c r="G62" s="88"/>
    </row>
    <row r="64" spans="1:8" ht="15.75" x14ac:dyDescent="0.2">
      <c r="D64" s="87"/>
    </row>
  </sheetData>
  <printOptions horizontalCentered="1"/>
  <pageMargins left="0.11811023622047245" right="0.23622047244094491" top="0.62992125984251968" bottom="0.19685039370078741" header="0" footer="0"/>
  <pageSetup scale="75" orientation="landscape" r:id="rId1"/>
  <headerFooter alignWithMargins="0"/>
  <rowBreaks count="1" manualBreakCount="1">
    <brk id="69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BALANCE4  (BVES)</vt:lpstr>
      <vt:lpstr>EST.RESULTAD4  (BVES)</vt:lpstr>
      <vt:lpstr>'BALANCE4  (BVES)'!Área_de_impresión</vt:lpstr>
      <vt:lpstr>'EST.RESULTAD4  (BVES)'!Área_de_impresión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Mauricio Ramirez Miranda</dc:creator>
  <cp:lastModifiedBy>Jorge Mauricio Ramirez Miranda</cp:lastModifiedBy>
  <dcterms:created xsi:type="dcterms:W3CDTF">2020-11-14T00:04:46Z</dcterms:created>
  <dcterms:modified xsi:type="dcterms:W3CDTF">2020-11-14T00:06:49Z</dcterms:modified>
</cp:coreProperties>
</file>