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0\PUBLICADOS EN BVES_\"/>
    </mc:Choice>
  </mc:AlternateContent>
  <xr:revisionPtr revIDLastSave="0" documentId="13_ncr:1_{2D8DF68A-BF6E-408D-A5FE-02DC956B0EB4}" xr6:coauthVersionLast="45" xr6:coauthVersionMax="45" xr10:uidLastSave="{00000000-0000-0000-0000-000000000000}"/>
  <bookViews>
    <workbookView xWindow="-120" yWindow="-120" windowWidth="20730" windowHeight="11160" activeTab="1" xr2:uid="{2272C3DA-6251-49D7-8E54-2735973AC864}"/>
  </bookViews>
  <sheets>
    <sheet name="BALANCE4 " sheetId="1" r:id="rId1"/>
    <sheet name="EST.RESULTAD4 " sheetId="2" r:id="rId2"/>
  </sheets>
  <externalReferences>
    <externalReference r:id="rId3"/>
  </externalReferences>
  <definedNames>
    <definedName name="_xlnm.Print_Area" localSheetId="0">'BALANCE4 '!$A$2:$G$70</definedName>
    <definedName name="_xlnm.Print_Area" localSheetId="1">'EST.RESULTAD4 '!$A$1:$G$60</definedName>
    <definedName name="_xlnm.Databas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5" i="2" l="1"/>
  <c r="G37" i="2"/>
  <c r="C35" i="2"/>
  <c r="G34" i="2"/>
  <c r="G31" i="2"/>
  <c r="C30" i="2"/>
  <c r="C26" i="2"/>
  <c r="G25" i="2"/>
  <c r="G21" i="2"/>
  <c r="C20" i="2"/>
  <c r="G17" i="2"/>
  <c r="C15" i="2"/>
  <c r="G12" i="2"/>
  <c r="C12" i="2"/>
  <c r="G5" i="2"/>
  <c r="C5" i="2"/>
  <c r="G61" i="1"/>
  <c r="C61" i="1"/>
  <c r="H67" i="1" s="1"/>
  <c r="C55" i="1"/>
  <c r="G55" i="1"/>
  <c r="G46" i="1"/>
  <c r="G43" i="1"/>
  <c r="G52" i="1" s="1"/>
  <c r="C38" i="1"/>
  <c r="G38" i="1"/>
  <c r="G35" i="1"/>
  <c r="C33" i="1"/>
  <c r="G32" i="1"/>
  <c r="C30" i="1"/>
  <c r="G28" i="1"/>
  <c r="C24" i="1"/>
  <c r="G25" i="1"/>
  <c r="G22" i="1"/>
  <c r="G18" i="1"/>
  <c r="C18" i="1"/>
  <c r="C13" i="1"/>
  <c r="G12" i="1"/>
  <c r="H13" i="1" s="1"/>
  <c r="G9" i="1"/>
  <c r="C9" i="1"/>
  <c r="C51" i="2" l="1"/>
  <c r="K63" i="1"/>
  <c r="H61" i="1"/>
  <c r="G40" i="1"/>
  <c r="G53" i="1" s="1"/>
  <c r="K61" i="1" s="1"/>
  <c r="C53" i="1"/>
  <c r="G51" i="2"/>
  <c r="H10" i="2"/>
  <c r="G52" i="2" l="1"/>
  <c r="E52" i="2" s="1"/>
  <c r="H52" i="1"/>
  <c r="C52" i="2"/>
  <c r="A52" i="2" s="1"/>
  <c r="G53" i="2" l="1"/>
  <c r="C53" i="2"/>
</calcChain>
</file>

<file path=xl/sharedStrings.xml><?xml version="1.0" encoding="utf-8"?>
<sst xmlns="http://schemas.openxmlformats.org/spreadsheetml/2006/main" count="165" uniqueCount="139">
  <si>
    <t xml:space="preserve">  </t>
  </si>
  <si>
    <t>ASEGURADORA VIVIR S.A., SEGUROS DE PERSONAS</t>
  </si>
  <si>
    <t>(Dólares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</si>
  <si>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</si>
  <si>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</si>
  <si>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</si>
  <si>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</si>
  <si>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</si>
  <si>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</si>
  <si>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DEPOSITOS POR OPERACIONES DE SEGUROS</t>
  </si>
  <si>
    <t>BANCOS LOCALES</t>
  </si>
  <si>
    <t>RESERVAS TECNICAS</t>
  </si>
  <si>
    <t>INVERSIONES FINANCIERAS</t>
  </si>
  <si>
    <t>RESERVA TECNICA DE SEGUROS DE VIDA</t>
  </si>
  <si>
    <t>VALORES</t>
  </si>
  <si>
    <t>DIVERSOS INSTRUMENTOS FINANCIEROS</t>
  </si>
  <si>
    <t>RENDIMIENTOS POR INVERSIONES</t>
  </si>
  <si>
    <t>ACCIDENTES PERSONALES</t>
  </si>
  <si>
    <t>RESERVAS POR SINIESTROS</t>
  </si>
  <si>
    <t>RESERVAS POR SINIESTROS REPORTADOS</t>
  </si>
  <si>
    <t>VENCIDOS</t>
  </si>
  <si>
    <t>RESERVAS POR SINIESTROS NO REPORTADOS</t>
  </si>
  <si>
    <t>RENDIMIENTOS POR PRESTAMOS</t>
  </si>
  <si>
    <t>SOCIEDADES ACREEDORAS DE SEGUROS Y FIANZAS</t>
  </si>
  <si>
    <t>OBLIG. EN CTA. CTE. CON SOCIED. DE REASEG.</t>
  </si>
  <si>
    <t>PRIMAS POR COBRAR</t>
  </si>
  <si>
    <t>PRIMAS DE SEGUROS DE VIDA</t>
  </si>
  <si>
    <t>PRIMAS DE SEGUROS DE ACCIDENTES Y ENFERMEDADES</t>
  </si>
  <si>
    <t>CUENTAS POR PAGAR</t>
  </si>
  <si>
    <t>IMPUESTOS, CONTRIBUCIONES Y RETENCIONES</t>
  </si>
  <si>
    <t>OTRAS CUENTAS POR PAGAR</t>
  </si>
  <si>
    <t>REMUNERACIONES POR PAGAR</t>
  </si>
  <si>
    <t>INMUEBLES, MOBILIARIO Y EQUIPO</t>
  </si>
  <si>
    <t>AGUINALDOS Y BONIFICACIONES</t>
  </si>
  <si>
    <t>INMUEBLES</t>
  </si>
  <si>
    <t>MOBILIARIO Y EQUIPO</t>
  </si>
  <si>
    <t>DEPRECIACION ACUMULADA MOBILIARIO Y EQUIPO</t>
  </si>
  <si>
    <t>OTROS ACTIVOS</t>
  </si>
  <si>
    <t xml:space="preserve">OTROS PASIVOS </t>
  </si>
  <si>
    <t>PAGOS ANTICIPADOS Y CARGOS DIFERIDOS</t>
  </si>
  <si>
    <t>INGRESOS DIFERIDOS</t>
  </si>
  <si>
    <t>CUENTAS POR COBRAR DIVERSAS</t>
  </si>
  <si>
    <t>TOTAL PASIVO</t>
  </si>
  <si>
    <t>IMPUESTO SOBRE LA RENTA POR LIQUIDAR</t>
  </si>
  <si>
    <t>PROVISIONES DE OTROS ACTIVOS (CR)</t>
  </si>
  <si>
    <t>PATRIMONIO</t>
  </si>
  <si>
    <t>CAPITAL SOCIAL</t>
  </si>
  <si>
    <t>CAPITAL PAGADO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</si>
  <si>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</si>
  <si>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</si>
  <si>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</si>
  <si>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</si>
  <si>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</si>
  <si>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</si>
  <si>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</si>
  <si>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</si>
  <si>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</si>
  <si>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</si>
  <si>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</si>
  <si>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</si>
  <si>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</si>
  <si>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</si>
  <si>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</si>
  <si>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</si>
  <si>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</si>
  <si>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</si>
  <si>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</si>
  <si>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PRIMAS CEDIDAS POR REASEGUROS Y REAFIANZAMIENTOS</t>
  </si>
  <si>
    <t xml:space="preserve">INGRESO POR DECREMENTO DE RESERVAS TECNICAS </t>
  </si>
  <si>
    <t>PARA RIESGOS EN CURSO DE ACCIDENTES Y ENFERMEDADES</t>
  </si>
  <si>
    <t>GASTOS POR INCREMENTO DE RESERVAS TECNICAS</t>
  </si>
  <si>
    <t>RECLAMOS EN TRAMITE</t>
  </si>
  <si>
    <t>DE RIESGOS EN CURSO DE ACCIDENTES Y ENFERMEDADES</t>
  </si>
  <si>
    <t>SINIESTROS Y GASTOS RECUPERADOS POR REASEGUROS</t>
  </si>
  <si>
    <t>DE ACCIDENTES Y ENFERMEDADES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</si>
  <si>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</si>
  <si>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</si>
  <si>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</si>
  <si>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</si>
  <si>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GASTOS DE COBRANZA DE PRIMAS</t>
  </si>
  <si>
    <t>OTROS GASTOS DE ADQUISICION Y CONSERVACION</t>
  </si>
  <si>
    <t>INGRESOS FINANCIEROS Y DE INVERSION</t>
  </si>
  <si>
    <t>DEVOLUCIONES Y CANCELACIONES DE PRIMAS</t>
  </si>
  <si>
    <t>DEPOSITOS</t>
  </si>
  <si>
    <t>.</t>
  </si>
  <si>
    <t>POR INVERSIONES EN VALORES</t>
  </si>
  <si>
    <t>POR PRESTAMOS</t>
  </si>
  <si>
    <t>GASTOS FINANCIEROS Y DE INVERSION</t>
  </si>
  <si>
    <t>POR OBLIGACIONES FINANCIERAS Y OTROS PASIVOS</t>
  </si>
  <si>
    <t>DIVERSOS</t>
  </si>
  <si>
    <t>PROVISIONES PARA CREDITOS</t>
  </si>
  <si>
    <t>OTROS INGRESOS</t>
  </si>
  <si>
    <t>PROVISIONES POR SALDOS A CARGO DE REASEGURADORES Y REAFIANZADORES Y OTRAS CXC</t>
  </si>
  <si>
    <t>INGRESOS P/RECUPERAC.DE ACTIVOS  Y PROVISIONES</t>
  </si>
  <si>
    <t>GASTOS DE ADMINISTRACION</t>
  </si>
  <si>
    <t>DISMINUCION DE PROVISIONES</t>
  </si>
  <si>
    <t>DE PERSONAL</t>
  </si>
  <si>
    <t>DE DIRECTORES</t>
  </si>
  <si>
    <t>INGRESOS EXTRAORDINARIOS Y DE EJERCICIOS ANTERIORES</t>
  </si>
  <si>
    <t>POR SERVICIOS RECIBIDOS DE TERCEROS</t>
  </si>
  <si>
    <t>EXTRAORDINARIOS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</si>
  <si>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</si>
  <si>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</si>
  <si>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</si>
  <si>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</si>
  <si>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</si>
  <si>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</si>
  <si>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</si>
  <si>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</si>
  <si>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</si>
  <si>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</si>
  <si>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</si>
  <si>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</si>
  <si>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30 DE SEPTIEMBRE 2020</t>
  </si>
  <si>
    <t>PRESTAMOS</t>
  </si>
  <si>
    <t>A MAS DE UN AÑO PLAZO</t>
  </si>
  <si>
    <t>PROVISIONES POR PRESTAMOS ( CR )</t>
  </si>
  <si>
    <t>PRIMAS VENCIDAS</t>
  </si>
  <si>
    <t>PROVISION POR PRIMAS POR COBRAR (CR)</t>
  </si>
  <si>
    <t>SOCIEDADES DEUDORAS DE SEGUROS Y FIANZAS</t>
  </si>
  <si>
    <t>CUENTA CORRIENTE POR SEGUROS Y FIANZAS</t>
  </si>
  <si>
    <t>DE RIESGOS EN CURSO DE VIDA COLECTIVO</t>
  </si>
  <si>
    <t>SALUD Y HOSPITALIZACION</t>
  </si>
  <si>
    <t>OBLIGACIONES CON INTERMEDIARIOS Y AGENTES</t>
  </si>
  <si>
    <t>OBLIGACIONES CON AGENTES</t>
  </si>
  <si>
    <t>PROVISIONES</t>
  </si>
  <si>
    <t>PROVISION POR OBLIGACIONES LABORALES</t>
  </si>
  <si>
    <t>RESULTADOS ACUMULADOS</t>
  </si>
  <si>
    <t>RESERVAS DE CAPITAL</t>
  </si>
  <si>
    <t>UTILIDADES NO DISTRIBUIBLES</t>
  </si>
  <si>
    <t>UTILIDAD DEL EJERCICIO</t>
  </si>
  <si>
    <t>RESULTADOS DE EJERCICIOS ANTERIORES</t>
  </si>
  <si>
    <t>RESPONSAB. POR REASEGURO TOMADO</t>
  </si>
  <si>
    <t>INTERESES EN SUSPENSO DE PRESTAMOS VENCIDOS</t>
  </si>
  <si>
    <t>JAIME FERNANDO GARCIA-PRIETO</t>
  </si>
  <si>
    <t>Director y Apoderado General</t>
  </si>
  <si>
    <t>JORGE MAVRICIO RAMIREZ MIRANDA</t>
  </si>
  <si>
    <t>Contador General</t>
  </si>
  <si>
    <t>ESTADO DE PERDIDAS Y GANANCIAS DEL 01 DE ENERO AL 30 DE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</si>
</sst>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"/>
    <numFmt numFmtId="169" formatCode="#,##0.000000000000000"/>
  </numFmts>
  <fonts count="15" x14ac:knownFonts="1">
    <font>
      <sz val="10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b/>
      <u val="singleAccounting"/>
      <sz val="10"/>
      <name val="Arial"/>
      <family val="2"/>
    </font>
    <font>
      <sz val="10"/>
      <color rgb="FFFF000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sz val="10"/>
      <color theme="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hair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85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1" fillId="0" borderId="0" xfId="3" applyFill="1"/>
    <xf numFmtId="0" fontId="6" fillId="0" borderId="0" xfId="0" applyFont="1"/>
    <xf numFmtId="164" fontId="1" fillId="0" borderId="0" xfId="3" applyFont="1" applyFill="1"/>
    <xf numFmtId="164" fontId="0" fillId="0" borderId="0" xfId="0" applyNumberFormat="1"/>
    <xf numFmtId="164" fontId="1" fillId="0" borderId="0" xfId="3" applyFill="1" applyBorder="1"/>
    <xf numFmtId="164" fontId="1" fillId="0" borderId="1" xfId="3" applyFont="1" applyFill="1" applyBorder="1"/>
    <xf numFmtId="164" fontId="1" fillId="0" borderId="0" xfId="3" applyFont="1" applyFill="1" applyBorder="1"/>
    <xf numFmtId="4" fontId="0" fillId="0" borderId="0" xfId="0" applyNumberFormat="1"/>
    <xf numFmtId="164" fontId="7" fillId="0" borderId="0" xfId="3" applyFont="1" applyFill="1"/>
    <xf numFmtId="164" fontId="7" fillId="0" borderId="0" xfId="3" applyFont="1" applyFill="1" applyBorder="1"/>
    <xf numFmtId="0" fontId="6" fillId="0" borderId="0" xfId="0" applyFont="1" applyAlignment="1">
      <alignment horizontal="left"/>
    </xf>
    <xf numFmtId="165" fontId="0" fillId="0" borderId="0" xfId="0" applyNumberFormat="1"/>
    <xf numFmtId="4" fontId="0" fillId="0" borderId="1" xfId="0" applyNumberFormat="1" applyBorder="1"/>
    <xf numFmtId="0" fontId="1" fillId="0" borderId="0" xfId="0" applyFont="1" applyAlignment="1">
      <alignment vertical="center"/>
    </xf>
    <xf numFmtId="164" fontId="1" fillId="0" borderId="1" xfId="0" applyNumberFormat="1" applyFont="1" applyBorder="1"/>
    <xf numFmtId="164" fontId="1" fillId="0" borderId="0" xfId="0" applyNumberFormat="1" applyFont="1"/>
    <xf numFmtId="164" fontId="1" fillId="2" borderId="1" xfId="3" applyFont="1" applyFill="1" applyBorder="1"/>
    <xf numFmtId="0" fontId="1" fillId="0" borderId="0" xfId="0" applyFont="1" applyAlignment="1">
      <alignment horizontal="left"/>
    </xf>
    <xf numFmtId="10" fontId="0" fillId="0" borderId="0" xfId="0" applyNumberFormat="1"/>
    <xf numFmtId="4" fontId="6" fillId="0" borderId="0" xfId="0" applyNumberFormat="1" applyFont="1"/>
    <xf numFmtId="164" fontId="1" fillId="0" borderId="0" xfId="3" applyFont="1" applyFill="1" applyAlignment="1">
      <alignment vertical="center"/>
    </xf>
    <xf numFmtId="164" fontId="0" fillId="0" borderId="0" xfId="0" applyNumberFormat="1" applyAlignment="1">
      <alignment vertical="center"/>
    </xf>
    <xf numFmtId="164" fontId="4" fillId="0" borderId="0" xfId="0" applyNumberFormat="1" applyFont="1"/>
    <xf numFmtId="0" fontId="0" fillId="0" borderId="0" xfId="0" applyAlignment="1">
      <alignment vertical="center"/>
    </xf>
    <xf numFmtId="164" fontId="1" fillId="0" borderId="0" xfId="3" applyFill="1" applyAlignment="1">
      <alignment vertical="center"/>
    </xf>
    <xf numFmtId="164" fontId="1" fillId="0" borderId="1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1" fontId="1" fillId="0" borderId="0" xfId="0" applyNumberFormat="1" applyFont="1"/>
    <xf numFmtId="164" fontId="4" fillId="0" borderId="0" xfId="3" applyFont="1" applyFill="1" applyBorder="1"/>
    <xf numFmtId="164" fontId="4" fillId="0" borderId="2" xfId="3" applyFont="1" applyFill="1" applyBorder="1" applyAlignment="1">
      <alignment vertical="center" wrapText="1"/>
    </xf>
    <xf numFmtId="164" fontId="4" fillId="0" borderId="2" xfId="3" applyFont="1" applyFill="1" applyBorder="1" applyAlignment="1">
      <alignment horizontal="center" vertical="center" wrapText="1"/>
    </xf>
    <xf numFmtId="164" fontId="4" fillId="0" borderId="1" xfId="3" applyFont="1" applyFill="1" applyBorder="1"/>
    <xf numFmtId="49" fontId="6" fillId="0" borderId="0" xfId="0" applyNumberFormat="1" applyFont="1"/>
    <xf numFmtId="164" fontId="1" fillId="0" borderId="0" xfId="3" applyFont="1"/>
    <xf numFmtId="164" fontId="4" fillId="0" borderId="0" xfId="3" applyFont="1" applyBorder="1"/>
    <xf numFmtId="164" fontId="1" fillId="0" borderId="0" xfId="3"/>
    <xf numFmtId="164" fontId="1" fillId="0" borderId="1" xfId="3" applyFont="1" applyBorder="1"/>
    <xf numFmtId="164" fontId="8" fillId="0" borderId="0" xfId="3" applyFont="1" applyBorder="1"/>
    <xf numFmtId="164" fontId="4" fillId="0" borderId="1" xfId="3" applyFont="1" applyBorder="1"/>
    <xf numFmtId="164" fontId="9" fillId="0" borderId="0" xfId="0" applyNumberFormat="1" applyFont="1"/>
    <xf numFmtId="164" fontId="1" fillId="0" borderId="0" xfId="3" applyFont="1" applyBorder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3" xfId="0" applyFont="1" applyBorder="1" applyAlignment="1">
      <alignment horizontal="centerContinuous"/>
    </xf>
    <xf numFmtId="166" fontId="0" fillId="0" borderId="0" xfId="0" applyNumberFormat="1"/>
    <xf numFmtId="0" fontId="0" fillId="0" borderId="0" xfId="0" applyAlignment="1">
      <alignment horizontal="center"/>
    </xf>
    <xf numFmtId="39" fontId="0" fillId="0" borderId="0" xfId="0" applyNumberFormat="1"/>
    <xf numFmtId="4" fontId="1" fillId="0" borderId="1" xfId="0" applyNumberFormat="1" applyFont="1" applyBorder="1"/>
    <xf numFmtId="0" fontId="0" fillId="0" borderId="0" xfId="0" applyAlignment="1">
      <alignment horizontal="left"/>
    </xf>
    <xf numFmtId="39" fontId="1" fillId="0" borderId="1" xfId="0" applyNumberFormat="1" applyFont="1" applyBorder="1"/>
    <xf numFmtId="4" fontId="1" fillId="0" borderId="0" xfId="3" applyNumberFormat="1" applyFont="1" applyFill="1" applyBorder="1"/>
    <xf numFmtId="4" fontId="1" fillId="0" borderId="1" xfId="3" applyNumberFormat="1" applyFont="1" applyFill="1" applyBorder="1"/>
    <xf numFmtId="164" fontId="0" fillId="0" borderId="1" xfId="0" applyNumberFormat="1" applyBorder="1"/>
    <xf numFmtId="164" fontId="1" fillId="0" borderId="0" xfId="2" applyNumberFormat="1" applyFont="1" applyFill="1" applyBorder="1"/>
    <xf numFmtId="164" fontId="1" fillId="0" borderId="1" xfId="2" applyNumberFormat="1" applyFont="1" applyFill="1" applyBorder="1"/>
    <xf numFmtId="164" fontId="12" fillId="0" borderId="0" xfId="2" applyNumberFormat="1" applyFont="1" applyFill="1" applyBorder="1"/>
    <xf numFmtId="0" fontId="1" fillId="0" borderId="0" xfId="0" applyFont="1" applyAlignment="1">
      <alignment horizontal="left" vertical="center"/>
    </xf>
    <xf numFmtId="4" fontId="1" fillId="0" borderId="0" xfId="1" applyNumberFormat="1" applyFill="1"/>
    <xf numFmtId="4" fontId="1" fillId="0" borderId="0" xfId="3" applyNumberFormat="1" applyFont="1" applyFill="1"/>
    <xf numFmtId="0" fontId="6" fillId="0" borderId="0" xfId="0" applyFont="1" applyAlignment="1">
      <alignment horizontal="left" vertical="center"/>
    </xf>
    <xf numFmtId="165" fontId="7" fillId="0" borderId="0" xfId="0" applyNumberFormat="1" applyFont="1" applyAlignment="1">
      <alignment horizontal="left"/>
    </xf>
    <xf numFmtId="168" fontId="0" fillId="0" borderId="0" xfId="0" applyNumberFormat="1"/>
    <xf numFmtId="169" fontId="0" fillId="0" borderId="0" xfId="0" applyNumberFormat="1"/>
    <xf numFmtId="0" fontId="1" fillId="0" borderId="0" xfId="0" applyFont="1" applyAlignment="1">
      <alignment horizontal="center"/>
    </xf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43" fontId="0" fillId="0" borderId="0" xfId="0" applyNumberFormat="1"/>
    <xf numFmtId="4" fontId="4" fillId="0" borderId="0" xfId="3" applyNumberFormat="1" applyFont="1" applyBorder="1"/>
    <xf numFmtId="164" fontId="4" fillId="0" borderId="2" xfId="0" applyNumberFormat="1" applyFont="1" applyBorder="1"/>
    <xf numFmtId="164" fontId="10" fillId="0" borderId="0" xfId="0" applyNumberFormat="1" applyFont="1" applyAlignment="1">
      <alignment horizontal="center"/>
    </xf>
    <xf numFmtId="0" fontId="11" fillId="0" borderId="0" xfId="0" applyFont="1" applyAlignment="1">
      <alignment horizontal="left" vertical="center"/>
    </xf>
    <xf numFmtId="0" fontId="13" fillId="0" borderId="0" xfId="0" applyFont="1"/>
    <xf numFmtId="0" fontId="11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Continuous"/>
    </xf>
  </cellXfs>
  <cellStyles count="4">
    <cellStyle name="Millares" xfId="1" builtinId="3"/>
    <cellStyle name="Millares_BALANCE GENERALA ASOCIADO ENERO 06" xfId="3" xr:uid="{D77CF494-425E-4BBD-B9A9-65F9D0EC271F}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122767</xdr:colOff>
      <xdr:row>0</xdr:row>
      <xdr:rowOff>173566</xdr:rowOff>
    </xdr:from>
    <xdr:to>
      <xdr:col>0</xdr:col>
      <xdr:colOff>1837267</xdr:colOff>
      <xdr:row>6</xdr:row>
      <xdr:rowOff>11641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8B09EF-C7B8-47ED-B6F3-605496A5199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767" y="173566"/>
          <a:ext cx="1714500" cy="942975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158750</xdr:colOff>
      <xdr:row>66</xdr:row>
      <xdr:rowOff>116417</xdr:rowOff>
    </xdr:from>
    <xdr:to>
      <xdr:col>0</xdr:col>
      <xdr:colOff>2910416</xdr:colOff>
      <xdr:row>69</xdr:row>
      <xdr:rowOff>180976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6F480D8C-3485-40AE-8C52-2EC829901E83}"/>
            </a:ext>
          </a:extLst>
        </xdr:cNvPr>
        <xdr:cNvSpPr/>
      </xdr:nvSpPr>
      <xdr:spPr>
        <a:xfrm>
          <a:off x="158750" y="11281834"/>
          <a:ext cx="2751666" cy="657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5746751</xdr:colOff>
      <xdr:row>66</xdr:row>
      <xdr:rowOff>148166</xdr:rowOff>
    </xdr:from>
    <xdr:to>
      <xdr:col>4</xdr:col>
      <xdr:colOff>155576</xdr:colOff>
      <xdr:row>69</xdr:row>
      <xdr:rowOff>123825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C6B7668F-6F41-4B25-8FB6-5587CD82BF4C}"/>
            </a:ext>
          </a:extLst>
        </xdr:cNvPr>
        <xdr:cNvSpPr/>
      </xdr:nvSpPr>
      <xdr:spPr>
        <a:xfrm>
          <a:off x="5746751" y="11454341"/>
          <a:ext cx="2828925" cy="56620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2698750</xdr:colOff>
      <xdr:row>66</xdr:row>
      <xdr:rowOff>116416</xdr:rowOff>
    </xdr:from>
    <xdr:to>
      <xdr:col>6</xdr:col>
      <xdr:colOff>398991</xdr:colOff>
      <xdr:row>70</xdr:row>
      <xdr:rowOff>62879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6F78DF3A-D38B-432E-A5B1-DBE3B1EB5B6E}"/>
            </a:ext>
          </a:extLst>
        </xdr:cNvPr>
        <xdr:cNvSpPr/>
      </xdr:nvSpPr>
      <xdr:spPr>
        <a:xfrm>
          <a:off x="11123083" y="11281833"/>
          <a:ext cx="3341158" cy="7402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232834</xdr:colOff>
      <xdr:row>0</xdr:row>
      <xdr:rowOff>52917</xdr:rowOff>
    </xdr:from>
    <xdr:to>
      <xdr:col>0</xdr:col>
      <xdr:colOff>1587500</xdr:colOff>
      <xdr:row>2</xdr:row>
      <xdr:rowOff>296333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3708261-EB24-4A9E-B987-C274BE358205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2834" y="52917"/>
          <a:ext cx="1354666" cy="783166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42333</xdr:colOff>
      <xdr:row>55</xdr:row>
      <xdr:rowOff>116417</xdr:rowOff>
    </xdr:from>
    <xdr:to>
      <xdr:col>0</xdr:col>
      <xdr:colOff>2793999</xdr:colOff>
      <xdr:row>59</xdr:row>
      <xdr:rowOff>138642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720ACB3C-4889-4BDD-91F5-A0A428884477}"/>
            </a:ext>
          </a:extLst>
        </xdr:cNvPr>
        <xdr:cNvSpPr/>
      </xdr:nvSpPr>
      <xdr:spPr>
        <a:xfrm>
          <a:off x="42333" y="9059334"/>
          <a:ext cx="2751666" cy="6572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539750</xdr:colOff>
      <xdr:row>55</xdr:row>
      <xdr:rowOff>105833</xdr:rowOff>
    </xdr:from>
    <xdr:to>
      <xdr:col>4</xdr:col>
      <xdr:colOff>1227666</xdr:colOff>
      <xdr:row>60</xdr:row>
      <xdr:rowOff>52296</xdr:rowOff>
    </xdr:to>
    <xdr:sp macro="" textlink="">
      <xdr:nvSpPr>
        <xdr:cNvPr id="5" name="Rectángulo 4">
          <a:extLst>
            <a:ext uri="{FF2B5EF4-FFF2-40B4-BE49-F238E27FC236}">
              <a16:creationId xmlns:a16="http://schemas.microsoft.com/office/drawing/2014/main" id="{10E62AA8-7D92-458B-BAEA-250A0EEC11D2}"/>
            </a:ext>
          </a:extLst>
        </xdr:cNvPr>
        <xdr:cNvSpPr/>
      </xdr:nvSpPr>
      <xdr:spPr>
        <a:xfrm>
          <a:off x="4561417" y="9048750"/>
          <a:ext cx="2846916" cy="7402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2137835</xdr:colOff>
      <xdr:row>55</xdr:row>
      <xdr:rowOff>84667</xdr:rowOff>
    </xdr:from>
    <xdr:to>
      <xdr:col>6</xdr:col>
      <xdr:colOff>462493</xdr:colOff>
      <xdr:row>60</xdr:row>
      <xdr:rowOff>31130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BBDBF3B1-EDAE-476A-BC25-9DF7FF635F46}"/>
            </a:ext>
          </a:extLst>
        </xdr:cNvPr>
        <xdr:cNvSpPr/>
      </xdr:nvSpPr>
      <xdr:spPr>
        <a:xfrm>
          <a:off x="8942918" y="9027584"/>
          <a:ext cx="3341158" cy="7402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EFF\2020\09_SEPT\2020%2009%20EF-SSF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sf acum"/>
      <sheetName val="EST.RESULT.6 "/>
      <sheetName val="BALANCE6 "/>
      <sheetName val="BALANCE4 "/>
      <sheetName val="EST.RESULTAD4 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F711C-428E-4F3E-AA44-573111F84C88}">
  <sheetPr>
    <pageSetUpPr fitToPage="1"/>
  </sheetPr>
  <dimension ref="A1:O82"/>
  <sheetViews>
    <sheetView view="pageBreakPreview" zoomScaleNormal="90" zoomScaleSheetLayoutView="100" workbookViewId="0">
      <pane ySplit="7" topLeftCell="A8" activePane="bottomLeft" state="frozen"/>
      <selection activeCell="E47" sqref="E47"/>
      <selection pane="bottomLeft" activeCell="C18" sqref="C18"/>
    </sheetView>
  </sheetViews>
  <sheetFormatPr baseColWidth="10" defaultRowHeight="12.75" x14ac:dyDescent="0.2"/>
  <cols>
    <col min="1" max="1" width="90.42578125" bestFit="1" customWidth="1"/>
    <col min="2" max="2" width="18.140625" customWidth="1"/>
    <col min="3" max="3" width="17.5703125" customWidth="1"/>
    <col min="4" max="4" width="0.140625" customWidth="1"/>
    <col min="5" max="5" width="66.7109375" bestFit="1" customWidth="1"/>
    <col min="6" max="6" width="18" customWidth="1"/>
    <col min="7" max="7" width="18" bestFit="1" customWidth="1"/>
    <col min="8" max="8" width="19.7109375" hidden="1" customWidth="1"/>
    <col min="9" max="10" width="0" hidden="1" customWidth="1"/>
    <col min="11" max="11" width="13.7109375" bestFit="1" customWidth="1"/>
  </cols>
  <sheetData>
    <row r="1" spans="1:11" ht="18" customHeight="1" x14ac:dyDescent="0.25">
      <c r="A1" s="1" t="s">
        <v>0</v>
      </c>
      <c r="H1" s="2"/>
      <c r="I1" s="2"/>
    </row>
    <row r="2" spans="1:11" ht="18" x14ac:dyDescent="0.25">
      <c r="A2" s="83" t="s">
        <v>1</v>
      </c>
      <c r="B2" s="83"/>
      <c r="C2" s="83"/>
      <c r="D2" s="83"/>
      <c r="E2" s="83"/>
      <c r="F2" s="83"/>
      <c r="G2" s="83"/>
    </row>
    <row r="3" spans="1:11" x14ac:dyDescent="0.2">
      <c r="A3" s="3" t="s">
        <v>113</v>
      </c>
      <c r="B3" s="3"/>
      <c r="C3" s="3"/>
      <c r="D3" s="3"/>
      <c r="E3" s="3"/>
      <c r="F3" s="3"/>
      <c r="G3" s="3"/>
    </row>
    <row r="4" spans="1:11" x14ac:dyDescent="0.2">
      <c r="A4" s="4" t="s">
        <v>2</v>
      </c>
      <c r="B4" s="4"/>
      <c r="C4" s="4"/>
      <c r="D4" s="4"/>
      <c r="E4" s="4"/>
      <c r="F4" s="4"/>
      <c r="G4" s="4"/>
    </row>
    <row r="5" spans="1:11" x14ac:dyDescent="0.2">
      <c r="E5" t="s">
        <v>3</v>
      </c>
    </row>
    <row r="7" spans="1:11" x14ac:dyDescent="0.2">
      <c r="A7" s="5" t="s">
        <v>4</v>
      </c>
      <c r="E7" s="5" t="s">
        <v>5</v>
      </c>
    </row>
    <row r="8" spans="1:11" x14ac:dyDescent="0.2">
      <c r="B8" s="6"/>
      <c r="E8" s="7"/>
      <c r="F8" s="8" t="s">
        <v>3</v>
      </c>
      <c r="G8" s="9"/>
    </row>
    <row r="9" spans="1:11" x14ac:dyDescent="0.2">
      <c r="A9" s="7" t="s">
        <v>6</v>
      </c>
      <c r="B9" s="8" t="s">
        <v>3</v>
      </c>
      <c r="C9" s="9">
        <f>SUM(B10:B11)</f>
        <v>191093.56</v>
      </c>
      <c r="D9" s="9"/>
      <c r="E9" s="7" t="s">
        <v>7</v>
      </c>
      <c r="F9" s="10"/>
      <c r="G9" s="9">
        <f>SUM(F10)</f>
        <v>64598.77</v>
      </c>
    </row>
    <row r="10" spans="1:11" x14ac:dyDescent="0.2">
      <c r="A10" t="s">
        <v>8</v>
      </c>
      <c r="B10" s="6">
        <v>1100</v>
      </c>
      <c r="E10" s="1" t="s">
        <v>9</v>
      </c>
      <c r="F10" s="11">
        <v>64598.77</v>
      </c>
    </row>
    <row r="11" spans="1:11" x14ac:dyDescent="0.2">
      <c r="A11" s="1" t="s">
        <v>10</v>
      </c>
      <c r="B11" s="11">
        <v>189993.56</v>
      </c>
      <c r="C11" s="9"/>
      <c r="D11" t="s">
        <v>3</v>
      </c>
    </row>
    <row r="12" spans="1:11" x14ac:dyDescent="0.2">
      <c r="B12" s="8"/>
      <c r="E12" s="7" t="s">
        <v>11</v>
      </c>
      <c r="F12" s="10"/>
      <c r="G12" s="9">
        <f>SUM(F13:F16)</f>
        <v>3803076.8799999994</v>
      </c>
    </row>
    <row r="13" spans="1:11" x14ac:dyDescent="0.2">
      <c r="A13" s="7" t="s">
        <v>12</v>
      </c>
      <c r="B13" s="8" t="s">
        <v>3</v>
      </c>
      <c r="C13" s="9">
        <f>SUM(B14:B16)</f>
        <v>4957955.72</v>
      </c>
      <c r="E13" s="1" t="s">
        <v>13</v>
      </c>
      <c r="F13" s="12">
        <v>26676.21</v>
      </c>
      <c r="G13" s="9"/>
      <c r="H13" s="9">
        <f>+G12-F13</f>
        <v>3776400.6699999995</v>
      </c>
    </row>
    <row r="14" spans="1:11" x14ac:dyDescent="0.2">
      <c r="A14" t="s">
        <v>14</v>
      </c>
      <c r="B14" s="8">
        <v>929000</v>
      </c>
      <c r="E14" t="s">
        <v>121</v>
      </c>
      <c r="F14" s="13">
        <v>668357.61</v>
      </c>
    </row>
    <row r="15" spans="1:11" x14ac:dyDescent="0.2">
      <c r="A15" t="s">
        <v>15</v>
      </c>
      <c r="B15" s="6">
        <v>3941422.52</v>
      </c>
      <c r="D15" s="7"/>
      <c r="E15" s="1" t="s">
        <v>122</v>
      </c>
      <c r="F15" s="13">
        <v>3098137.9699999997</v>
      </c>
      <c r="G15" s="9"/>
      <c r="K15" s="13"/>
    </row>
    <row r="16" spans="1:11" x14ac:dyDescent="0.2">
      <c r="A16" t="s">
        <v>16</v>
      </c>
      <c r="B16" s="11">
        <v>87533.2</v>
      </c>
      <c r="D16" s="7"/>
      <c r="E16" t="s">
        <v>17</v>
      </c>
      <c r="F16" s="11">
        <v>9905.09</v>
      </c>
    </row>
    <row r="17" spans="1:15" ht="13.5" customHeight="1" x14ac:dyDescent="0.2">
      <c r="B17" s="12"/>
      <c r="D17" s="7"/>
      <c r="K17" s="13"/>
    </row>
    <row r="18" spans="1:15" ht="15" x14ac:dyDescent="0.35">
      <c r="A18" s="7" t="s">
        <v>114</v>
      </c>
      <c r="B18" s="14"/>
      <c r="C18" s="13">
        <f>SUM(B19:B22)</f>
        <v>0</v>
      </c>
      <c r="D18" s="7"/>
      <c r="E18" s="7" t="s">
        <v>18</v>
      </c>
      <c r="G18" s="13">
        <f>SUM(F19:F20)</f>
        <v>2328657.29</v>
      </c>
    </row>
    <row r="19" spans="1:15" x14ac:dyDescent="0.2">
      <c r="A19" t="s">
        <v>115</v>
      </c>
      <c r="B19" s="8">
        <v>4849.45</v>
      </c>
      <c r="E19" s="1" t="s">
        <v>19</v>
      </c>
      <c r="F19" s="13">
        <v>1777608.5099999998</v>
      </c>
    </row>
    <row r="20" spans="1:15" x14ac:dyDescent="0.2">
      <c r="A20" t="s">
        <v>20</v>
      </c>
      <c r="B20" s="8">
        <v>26058.01</v>
      </c>
      <c r="E20" s="1" t="s">
        <v>21</v>
      </c>
      <c r="F20" s="11">
        <v>551048.78</v>
      </c>
      <c r="H20" s="9"/>
    </row>
    <row r="21" spans="1:15" ht="15" x14ac:dyDescent="0.35">
      <c r="A21" s="1" t="s">
        <v>22</v>
      </c>
      <c r="B21" s="8">
        <v>0</v>
      </c>
      <c r="E21" s="1"/>
      <c r="F21" s="15"/>
    </row>
    <row r="22" spans="1:15" x14ac:dyDescent="0.2">
      <c r="A22" t="s">
        <v>116</v>
      </c>
      <c r="B22" s="11">
        <v>-30907.46</v>
      </c>
      <c r="E22" s="16" t="s">
        <v>23</v>
      </c>
      <c r="F22" s="17"/>
      <c r="G22" s="9">
        <f>SUM(F23)</f>
        <v>433143.17</v>
      </c>
    </row>
    <row r="23" spans="1:15" x14ac:dyDescent="0.2">
      <c r="E23" s="1" t="s">
        <v>24</v>
      </c>
      <c r="F23" s="18">
        <v>433143.17</v>
      </c>
      <c r="G23" s="9"/>
    </row>
    <row r="24" spans="1:15" ht="15" x14ac:dyDescent="0.35">
      <c r="A24" s="7" t="s">
        <v>25</v>
      </c>
      <c r="B24" s="6"/>
      <c r="C24" s="9">
        <f>SUM(B25:B28)</f>
        <v>7374702.5100000007</v>
      </c>
      <c r="F24" s="15"/>
    </row>
    <row r="25" spans="1:15" x14ac:dyDescent="0.2">
      <c r="A25" s="1" t="s">
        <v>26</v>
      </c>
      <c r="B25" s="8">
        <v>1243289.1000000001</v>
      </c>
      <c r="E25" s="16" t="s">
        <v>123</v>
      </c>
      <c r="F25" s="17"/>
      <c r="G25" s="9">
        <f>SUM(F26)</f>
        <v>692467.82</v>
      </c>
    </row>
    <row r="26" spans="1:15" x14ac:dyDescent="0.2">
      <c r="A26" s="1" t="s">
        <v>27</v>
      </c>
      <c r="B26" s="13">
        <v>3349740.46</v>
      </c>
      <c r="E26" s="19" t="s">
        <v>124</v>
      </c>
      <c r="F26" s="11">
        <v>692467.82</v>
      </c>
      <c r="G26" s="9"/>
    </row>
    <row r="27" spans="1:15" x14ac:dyDescent="0.2">
      <c r="A27" t="s">
        <v>117</v>
      </c>
      <c r="B27" s="9">
        <v>3610978.09</v>
      </c>
    </row>
    <row r="28" spans="1:15" x14ac:dyDescent="0.2">
      <c r="A28" t="s">
        <v>118</v>
      </c>
      <c r="B28" s="20">
        <v>-829305.1399999999</v>
      </c>
      <c r="E28" s="7" t="s">
        <v>28</v>
      </c>
      <c r="F28" s="6"/>
      <c r="G28" s="9">
        <f>SUM(F29:F30)</f>
        <v>403161.03</v>
      </c>
    </row>
    <row r="29" spans="1:15" x14ac:dyDescent="0.2">
      <c r="E29" t="s">
        <v>29</v>
      </c>
      <c r="F29" s="12">
        <v>63489.22</v>
      </c>
    </row>
    <row r="30" spans="1:15" x14ac:dyDescent="0.2">
      <c r="A30" s="7" t="s">
        <v>119</v>
      </c>
      <c r="B30" s="12"/>
      <c r="C30" s="13">
        <f>SUM(B31)</f>
        <v>532311.49</v>
      </c>
      <c r="E30" s="1" t="s">
        <v>30</v>
      </c>
      <c r="F30" s="11">
        <v>339671.81</v>
      </c>
      <c r="G30" s="21"/>
    </row>
    <row r="31" spans="1:15" ht="15" x14ac:dyDescent="0.35">
      <c r="A31" t="s">
        <v>120</v>
      </c>
      <c r="B31" s="22">
        <v>532311.49</v>
      </c>
      <c r="E31" s="23"/>
      <c r="F31" s="15"/>
    </row>
    <row r="32" spans="1:15" ht="15" x14ac:dyDescent="0.35">
      <c r="B32" s="12"/>
      <c r="E32" s="16" t="s">
        <v>31</v>
      </c>
      <c r="F32" s="15"/>
      <c r="G32" s="9">
        <f>SUM(F33:F33)</f>
        <v>68536.73</v>
      </c>
      <c r="L32" s="24"/>
      <c r="O32" s="24"/>
    </row>
    <row r="33" spans="1:11" x14ac:dyDescent="0.2">
      <c r="A33" s="7" t="s">
        <v>32</v>
      </c>
      <c r="B33" s="8" t="s">
        <v>3</v>
      </c>
      <c r="C33" s="9">
        <f>SUM(B34:B36)</f>
        <v>107541.01000000001</v>
      </c>
      <c r="E33" t="s">
        <v>33</v>
      </c>
      <c r="F33" s="11">
        <v>68536.73</v>
      </c>
    </row>
    <row r="34" spans="1:11" ht="15" x14ac:dyDescent="0.35">
      <c r="A34" s="1" t="s">
        <v>34</v>
      </c>
      <c r="B34" s="12">
        <v>0</v>
      </c>
      <c r="C34" s="9"/>
      <c r="E34" s="23"/>
      <c r="F34" s="15"/>
    </row>
    <row r="35" spans="1:11" x14ac:dyDescent="0.2">
      <c r="A35" t="s">
        <v>35</v>
      </c>
      <c r="B35" s="12">
        <v>636360.84</v>
      </c>
      <c r="E35" s="7" t="s">
        <v>125</v>
      </c>
      <c r="G35" s="13">
        <f>SUM(F36)</f>
        <v>75124.33</v>
      </c>
      <c r="I35" s="1"/>
      <c r="K35" s="9"/>
    </row>
    <row r="36" spans="1:11" x14ac:dyDescent="0.2">
      <c r="A36" t="s">
        <v>36</v>
      </c>
      <c r="B36" s="11">
        <v>-528819.82999999996</v>
      </c>
      <c r="E36" s="13" t="s">
        <v>126</v>
      </c>
      <c r="F36" s="11">
        <v>75124.33</v>
      </c>
      <c r="K36" s="9"/>
    </row>
    <row r="37" spans="1:11" ht="14.25" customHeight="1" x14ac:dyDescent="0.2">
      <c r="B37" s="8"/>
      <c r="E37" s="13"/>
      <c r="F37" s="12"/>
    </row>
    <row r="38" spans="1:11" ht="15" x14ac:dyDescent="0.35">
      <c r="A38" s="7" t="s">
        <v>37</v>
      </c>
      <c r="B38" s="6"/>
      <c r="C38" s="9">
        <f>SUM(B39:B42)</f>
        <v>1621759.6400000001</v>
      </c>
      <c r="E38" s="25" t="s">
        <v>38</v>
      </c>
      <c r="F38" s="15"/>
      <c r="G38" s="9">
        <f>+SUM(F39:F39)</f>
        <v>573138.06000000006</v>
      </c>
    </row>
    <row r="39" spans="1:11" x14ac:dyDescent="0.2">
      <c r="A39" s="19" t="s">
        <v>39</v>
      </c>
      <c r="B39" s="26">
        <v>671354.58</v>
      </c>
      <c r="C39" s="9"/>
      <c r="E39" s="13" t="s">
        <v>40</v>
      </c>
      <c r="F39" s="11">
        <v>573138.06000000006</v>
      </c>
      <c r="G39" s="9"/>
    </row>
    <row r="40" spans="1:11" x14ac:dyDescent="0.2">
      <c r="A40" s="19" t="s">
        <v>41</v>
      </c>
      <c r="B40" s="27">
        <v>157875.45000000001</v>
      </c>
      <c r="C40" s="9"/>
      <c r="E40" s="5" t="s">
        <v>42</v>
      </c>
      <c r="F40" s="8" t="s">
        <v>3</v>
      </c>
      <c r="G40" s="28">
        <f>SUM(G8:G38)</f>
        <v>8441904.0800000001</v>
      </c>
    </row>
    <row r="41" spans="1:11" x14ac:dyDescent="0.2">
      <c r="A41" s="29" t="s">
        <v>43</v>
      </c>
      <c r="B41" s="30">
        <v>925526.76</v>
      </c>
      <c r="C41" s="9"/>
      <c r="E41" s="5"/>
      <c r="F41" s="8"/>
      <c r="G41" s="28"/>
    </row>
    <row r="42" spans="1:11" x14ac:dyDescent="0.2">
      <c r="A42" s="29" t="s">
        <v>44</v>
      </c>
      <c r="B42" s="31">
        <v>-132997.15</v>
      </c>
      <c r="E42" s="5" t="s">
        <v>45</v>
      </c>
      <c r="F42" s="8" t="s">
        <v>3</v>
      </c>
      <c r="G42" s="9" t="s">
        <v>3</v>
      </c>
      <c r="H42" s="13"/>
    </row>
    <row r="43" spans="1:11" x14ac:dyDescent="0.2">
      <c r="E43" s="7" t="s">
        <v>46</v>
      </c>
      <c r="F43" s="6"/>
      <c r="G43" s="27">
        <f>+F44</f>
        <v>5900000</v>
      </c>
    </row>
    <row r="44" spans="1:11" x14ac:dyDescent="0.2">
      <c r="E44" s="1" t="s">
        <v>47</v>
      </c>
      <c r="F44" s="11">
        <v>5900000</v>
      </c>
      <c r="G44" s="27"/>
    </row>
    <row r="45" spans="1:11" x14ac:dyDescent="0.2">
      <c r="E45" s="1"/>
      <c r="F45" s="12"/>
      <c r="G45" s="27"/>
    </row>
    <row r="46" spans="1:11" x14ac:dyDescent="0.2">
      <c r="E46" s="7" t="s">
        <v>127</v>
      </c>
      <c r="G46" s="32">
        <f>SUM(F47:F50)</f>
        <v>443459.84999999969</v>
      </c>
      <c r="H46" s="9"/>
      <c r="I46" s="9"/>
    </row>
    <row r="47" spans="1:11" x14ac:dyDescent="0.2">
      <c r="E47" s="1" t="s">
        <v>128</v>
      </c>
      <c r="F47" s="12">
        <v>6215.41</v>
      </c>
      <c r="G47" s="29"/>
    </row>
    <row r="48" spans="1:11" ht="14.25" customHeight="1" x14ac:dyDescent="0.2">
      <c r="E48" s="33" t="s">
        <v>129</v>
      </c>
      <c r="F48" s="12">
        <v>0</v>
      </c>
      <c r="G48" s="29"/>
    </row>
    <row r="49" spans="1:12" x14ac:dyDescent="0.2">
      <c r="E49" t="s">
        <v>130</v>
      </c>
      <c r="F49" s="12">
        <v>431815.9299999997</v>
      </c>
      <c r="G49" s="29"/>
    </row>
    <row r="50" spans="1:12" x14ac:dyDescent="0.2">
      <c r="E50" t="s">
        <v>131</v>
      </c>
      <c r="F50" s="11">
        <v>5428.51</v>
      </c>
    </row>
    <row r="52" spans="1:12" x14ac:dyDescent="0.2">
      <c r="E52" s="5" t="s">
        <v>48</v>
      </c>
      <c r="F52" s="10"/>
      <c r="G52" s="28">
        <f>SUM(G43:G51)</f>
        <v>6343459.8499999996</v>
      </c>
      <c r="H52" s="9">
        <f>+C53-G53</f>
        <v>0</v>
      </c>
    </row>
    <row r="53" spans="1:12" ht="13.5" thickBot="1" x14ac:dyDescent="0.25">
      <c r="A53" s="5" t="s">
        <v>49</v>
      </c>
      <c r="B53" s="34" t="s">
        <v>3</v>
      </c>
      <c r="C53" s="35">
        <f>SUM(C7:C41)</f>
        <v>14785363.93</v>
      </c>
      <c r="E53" s="5" t="s">
        <v>50</v>
      </c>
      <c r="F53" s="8"/>
      <c r="G53" s="36">
        <f>G40+G52</f>
        <v>14785363.93</v>
      </c>
      <c r="H53" s="9"/>
      <c r="L53" s="9"/>
    </row>
    <row r="54" spans="1:12" ht="13.5" thickTop="1" x14ac:dyDescent="0.2">
      <c r="H54" s="9"/>
      <c r="K54" s="12"/>
    </row>
    <row r="55" spans="1:12" x14ac:dyDescent="0.2">
      <c r="A55" s="7" t="s">
        <v>51</v>
      </c>
      <c r="B55" s="34"/>
      <c r="C55" s="37">
        <f>SUM(B56:B59)</f>
        <v>1249357750.6100001</v>
      </c>
      <c r="E55" s="38" t="s">
        <v>52</v>
      </c>
      <c r="F55" s="6"/>
      <c r="G55" s="37">
        <f>SUM(F56)</f>
        <v>1249357750.6099999</v>
      </c>
      <c r="H55" s="34" t="s">
        <v>3</v>
      </c>
      <c r="K55" s="9"/>
    </row>
    <row r="56" spans="1:12" x14ac:dyDescent="0.2">
      <c r="A56" s="1" t="s">
        <v>53</v>
      </c>
      <c r="B56" s="8">
        <v>1062233326.22</v>
      </c>
      <c r="C56" s="34"/>
      <c r="E56" s="1" t="s">
        <v>54</v>
      </c>
      <c r="F56" s="11">
        <v>1249357750.6099999</v>
      </c>
      <c r="G56" s="34"/>
      <c r="H56" s="9"/>
    </row>
    <row r="57" spans="1:12" x14ac:dyDescent="0.2">
      <c r="A57" t="s">
        <v>132</v>
      </c>
      <c r="B57" s="39">
        <v>22681782.16</v>
      </c>
      <c r="C57" s="40"/>
      <c r="E57" s="21"/>
      <c r="F57" s="41"/>
      <c r="G57" s="40"/>
      <c r="I57" s="9"/>
      <c r="K57" s="9"/>
    </row>
    <row r="58" spans="1:12" x14ac:dyDescent="0.2">
      <c r="A58" s="1" t="s">
        <v>55</v>
      </c>
      <c r="B58" s="39">
        <v>161974696.69</v>
      </c>
      <c r="E58" s="1"/>
      <c r="F58" s="41"/>
      <c r="G58" s="40"/>
    </row>
    <row r="59" spans="1:12" ht="15" x14ac:dyDescent="0.35">
      <c r="A59" s="1" t="s">
        <v>56</v>
      </c>
      <c r="B59" s="42">
        <v>2467945.54</v>
      </c>
      <c r="E59" s="7"/>
      <c r="F59" s="41"/>
      <c r="G59" s="43"/>
      <c r="I59" s="9"/>
      <c r="K59" s="9"/>
    </row>
    <row r="60" spans="1:12" ht="15" x14ac:dyDescent="0.35">
      <c r="A60" s="1"/>
      <c r="B60" s="43"/>
      <c r="C60" s="40"/>
      <c r="E60" s="7"/>
      <c r="F60" s="41"/>
      <c r="G60" s="43"/>
      <c r="K60" s="9"/>
    </row>
    <row r="61" spans="1:12" ht="18.75" customHeight="1" x14ac:dyDescent="0.35">
      <c r="A61" s="7" t="s">
        <v>57</v>
      </c>
      <c r="B61" s="43"/>
      <c r="C61" s="44">
        <f>SUM(B62:B63)</f>
        <v>934923.51</v>
      </c>
      <c r="E61" s="7" t="s">
        <v>58</v>
      </c>
      <c r="G61" s="44">
        <f>+F62</f>
        <v>934923.51</v>
      </c>
      <c r="H61" s="9">
        <f>+C55-G55</f>
        <v>0</v>
      </c>
      <c r="K61" s="45">
        <f>+G53-C53</f>
        <v>0</v>
      </c>
    </row>
    <row r="62" spans="1:12" x14ac:dyDescent="0.2">
      <c r="A62" s="1" t="s">
        <v>59</v>
      </c>
      <c r="B62" s="46">
        <v>930281.95</v>
      </c>
      <c r="C62" s="40"/>
      <c r="E62" s="1" t="s">
        <v>58</v>
      </c>
      <c r="F62" s="18">
        <v>934923.51</v>
      </c>
    </row>
    <row r="63" spans="1:12" x14ac:dyDescent="0.2">
      <c r="A63" s="33" t="s">
        <v>133</v>
      </c>
      <c r="B63" s="42">
        <v>4641.5600000000004</v>
      </c>
      <c r="C63" s="40"/>
      <c r="E63" s="1"/>
      <c r="F63" s="13"/>
      <c r="H63" s="9" t="s">
        <v>0</v>
      </c>
      <c r="K63" s="9">
        <f>+G55-C55</f>
        <v>0</v>
      </c>
    </row>
    <row r="64" spans="1:12" ht="15" x14ac:dyDescent="0.35">
      <c r="A64" s="1"/>
      <c r="B64" s="43"/>
      <c r="C64" s="40"/>
      <c r="D64" s="40"/>
    </row>
    <row r="65" spans="1:11" ht="12" customHeight="1" x14ac:dyDescent="0.35">
      <c r="A65" s="1"/>
      <c r="B65" s="43"/>
      <c r="C65" s="40"/>
      <c r="D65" s="40"/>
    </row>
    <row r="66" spans="1:11" ht="12" customHeight="1" x14ac:dyDescent="0.35">
      <c r="A66" s="1"/>
      <c r="B66" s="43"/>
      <c r="C66" s="40"/>
      <c r="D66" s="40"/>
    </row>
    <row r="67" spans="1:11" ht="15" x14ac:dyDescent="0.35">
      <c r="A67" s="1"/>
      <c r="B67" s="43"/>
      <c r="C67" s="40"/>
      <c r="D67" s="40"/>
      <c r="H67" s="9">
        <f>+C61-G61</f>
        <v>0</v>
      </c>
    </row>
    <row r="68" spans="1:11" ht="15.75" x14ac:dyDescent="0.25">
      <c r="A68" s="47" t="s">
        <v>134</v>
      </c>
      <c r="C68" s="48"/>
      <c r="D68" s="40"/>
      <c r="F68" s="47" t="s">
        <v>136</v>
      </c>
      <c r="G68" s="49"/>
    </row>
    <row r="69" spans="1:11" ht="15.75" x14ac:dyDescent="0.25">
      <c r="A69" s="47" t="s">
        <v>135</v>
      </c>
      <c r="C69" s="48"/>
      <c r="D69" s="40"/>
      <c r="F69" s="47" t="s">
        <v>137</v>
      </c>
      <c r="G69" s="49"/>
      <c r="K69" s="9"/>
    </row>
    <row r="70" spans="1:11" ht="9" customHeight="1" x14ac:dyDescent="0.25">
      <c r="D70" s="40"/>
      <c r="F70" s="49"/>
      <c r="G70" s="49"/>
    </row>
    <row r="71" spans="1:11" x14ac:dyDescent="0.2">
      <c r="D71" s="40"/>
    </row>
    <row r="72" spans="1:11" x14ac:dyDescent="0.2">
      <c r="D72" s="40"/>
    </row>
    <row r="80" spans="1:11" ht="15.75" x14ac:dyDescent="0.25">
      <c r="D80" s="49"/>
    </row>
    <row r="81" spans="4:4" ht="15.75" x14ac:dyDescent="0.25">
      <c r="D81" s="49"/>
    </row>
    <row r="82" spans="4:4" ht="15.75" x14ac:dyDescent="0.25">
      <c r="D82" s="49"/>
    </row>
  </sheetData>
  <mergeCells count="3">
    <mergeCell ref="A2:G2"/>
    <mergeCell ref="A3:G3"/>
    <mergeCell ref="A4:G4"/>
  </mergeCells>
  <printOptions horizontalCentered="1"/>
  <pageMargins left="0" right="0" top="0.31496062992125984" bottom="0.23622047244094491" header="0.31496062992125984" footer="0.31496062992125984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5C8434-72F7-4B05-AED7-3E1D135B5B02}">
  <dimension ref="A1:I67"/>
  <sheetViews>
    <sheetView tabSelected="1" view="pageBreakPreview" zoomScale="90" zoomScaleNormal="100" zoomScaleSheetLayoutView="90" workbookViewId="0">
      <pane ySplit="4" topLeftCell="A5" activePane="bottomLeft" state="frozen"/>
      <selection activeCell="A25" sqref="A25"/>
      <selection pane="bottomLeft" activeCell="A64" sqref="A64"/>
    </sheetView>
  </sheetViews>
  <sheetFormatPr baseColWidth="10" defaultRowHeight="12.75" x14ac:dyDescent="0.2"/>
  <cols>
    <col min="1" max="1" width="60.28515625" customWidth="1"/>
    <col min="2" max="2" width="16" customWidth="1"/>
    <col min="3" max="3" width="15" customWidth="1"/>
    <col min="4" max="4" width="1.28515625" customWidth="1"/>
    <col min="5" max="5" width="59.140625" customWidth="1"/>
    <col min="6" max="6" width="16" customWidth="1"/>
    <col min="7" max="7" width="14.7109375" customWidth="1"/>
    <col min="8" max="8" width="20.28515625" bestFit="1" customWidth="1"/>
  </cols>
  <sheetData>
    <row r="1" spans="1:9" ht="21" customHeight="1" x14ac:dyDescent="0.25">
      <c r="A1" s="84" t="s">
        <v>1</v>
      </c>
      <c r="B1" s="50"/>
      <c r="C1" s="50"/>
      <c r="D1" s="50"/>
      <c r="E1" s="50"/>
      <c r="F1" s="50"/>
      <c r="G1" s="51"/>
    </row>
    <row r="2" spans="1:9" ht="21.75" customHeight="1" x14ac:dyDescent="0.2">
      <c r="A2" s="52" t="s">
        <v>138</v>
      </c>
      <c r="B2" s="52"/>
      <c r="C2" s="52"/>
      <c r="D2" s="52"/>
      <c r="E2" s="52"/>
      <c r="F2" s="52"/>
      <c r="G2" s="51"/>
    </row>
    <row r="3" spans="1:9" ht="27.75" customHeight="1" x14ac:dyDescent="0.2">
      <c r="A3" s="53" t="s">
        <v>2</v>
      </c>
      <c r="B3" s="53"/>
      <c r="C3" s="53"/>
      <c r="D3" s="53"/>
      <c r="E3" s="53"/>
      <c r="F3" s="53"/>
      <c r="G3" s="51"/>
      <c r="H3" s="54"/>
    </row>
    <row r="4" spans="1:9" ht="18" customHeight="1" x14ac:dyDescent="0.2">
      <c r="A4" s="55" t="s">
        <v>60</v>
      </c>
      <c r="E4" s="55" t="s">
        <v>61</v>
      </c>
      <c r="G4" s="13"/>
      <c r="H4" s="54"/>
      <c r="I4" s="54"/>
    </row>
    <row r="5" spans="1:9" x14ac:dyDescent="0.2">
      <c r="A5" s="7" t="s">
        <v>62</v>
      </c>
      <c r="C5" s="13">
        <f>SUM(B6:B7)</f>
        <v>6160835.46</v>
      </c>
      <c r="D5" s="54"/>
      <c r="E5" s="16" t="s">
        <v>63</v>
      </c>
      <c r="F5" s="56"/>
      <c r="G5" s="56">
        <f>+F6+F7</f>
        <v>10688949.65</v>
      </c>
      <c r="H5" s="54"/>
    </row>
    <row r="6" spans="1:9" x14ac:dyDescent="0.2">
      <c r="A6" t="s">
        <v>64</v>
      </c>
      <c r="B6" s="13">
        <v>1900854.91</v>
      </c>
      <c r="C6" s="13"/>
      <c r="E6" s="23" t="s">
        <v>64</v>
      </c>
      <c r="F6" s="56">
        <v>2744509.0100000002</v>
      </c>
      <c r="G6" s="56"/>
      <c r="H6" s="54"/>
    </row>
    <row r="7" spans="1:9" x14ac:dyDescent="0.2">
      <c r="A7" t="s">
        <v>65</v>
      </c>
      <c r="B7" s="57">
        <v>4259980.55</v>
      </c>
      <c r="E7" s="23" t="s">
        <v>66</v>
      </c>
      <c r="F7" s="11">
        <v>7944440.6400000006</v>
      </c>
      <c r="G7" s="56"/>
    </row>
    <row r="8" spans="1:9" hidden="1" x14ac:dyDescent="0.2">
      <c r="C8" s="13"/>
      <c r="E8" s="58"/>
      <c r="F8" s="12"/>
      <c r="G8" s="56"/>
    </row>
    <row r="9" spans="1:9" hidden="1" x14ac:dyDescent="0.2">
      <c r="A9" s="7"/>
      <c r="C9" s="13"/>
      <c r="D9" s="54"/>
    </row>
    <row r="10" spans="1:9" hidden="1" x14ac:dyDescent="0.2">
      <c r="F10" s="13"/>
      <c r="H10" s="13">
        <f>+G5-C26</f>
        <v>10136784.16</v>
      </c>
    </row>
    <row r="11" spans="1:9" x14ac:dyDescent="0.2">
      <c r="F11" s="13"/>
    </row>
    <row r="12" spans="1:9" x14ac:dyDescent="0.2">
      <c r="A12" s="16" t="s">
        <v>67</v>
      </c>
      <c r="B12" s="56"/>
      <c r="C12" s="56">
        <f>+B13</f>
        <v>803197.94</v>
      </c>
      <c r="E12" s="7" t="s">
        <v>68</v>
      </c>
      <c r="G12" s="13">
        <f>+F13+F14+F15</f>
        <v>4159802.44</v>
      </c>
    </row>
    <row r="13" spans="1:9" x14ac:dyDescent="0.2">
      <c r="A13" s="23" t="s">
        <v>64</v>
      </c>
      <c r="B13" s="59">
        <v>803197.94</v>
      </c>
      <c r="C13" s="56"/>
      <c r="D13" s="54"/>
      <c r="E13" t="s">
        <v>64</v>
      </c>
      <c r="F13" s="13">
        <v>836761.39</v>
      </c>
      <c r="H13" s="54"/>
    </row>
    <row r="14" spans="1:9" x14ac:dyDescent="0.2">
      <c r="A14" s="23"/>
      <c r="B14" s="13"/>
      <c r="C14" s="56"/>
      <c r="E14" t="s">
        <v>69</v>
      </c>
      <c r="F14" s="13">
        <v>2654695.7399999998</v>
      </c>
    </row>
    <row r="15" spans="1:9" ht="15" customHeight="1" x14ac:dyDescent="0.2">
      <c r="A15" s="16" t="s">
        <v>70</v>
      </c>
      <c r="C15" s="13">
        <f>SUM(B16:B18)</f>
        <v>5087323.1500000004</v>
      </c>
      <c r="D15" s="1"/>
      <c r="E15" t="s">
        <v>71</v>
      </c>
      <c r="F15" s="57">
        <v>668345.30999999994</v>
      </c>
    </row>
    <row r="16" spans="1:9" x14ac:dyDescent="0.2">
      <c r="A16" s="23" t="s">
        <v>64</v>
      </c>
      <c r="B16" s="60">
        <v>867969.4</v>
      </c>
      <c r="F16" s="13"/>
    </row>
    <row r="17" spans="1:8" x14ac:dyDescent="0.2">
      <c r="A17" s="23" t="s">
        <v>72</v>
      </c>
      <c r="B17" s="13">
        <v>3383724.27</v>
      </c>
      <c r="C17" s="9"/>
      <c r="E17" s="7" t="s">
        <v>73</v>
      </c>
      <c r="G17" s="13">
        <f>SUM(F18:F19)</f>
        <v>893326.27</v>
      </c>
    </row>
    <row r="18" spans="1:8" x14ac:dyDescent="0.2">
      <c r="A18" s="23" t="s">
        <v>71</v>
      </c>
      <c r="B18" s="61">
        <v>835629.48</v>
      </c>
      <c r="E18" t="s">
        <v>64</v>
      </c>
      <c r="F18" s="13">
        <v>603553.73</v>
      </c>
    </row>
    <row r="19" spans="1:8" x14ac:dyDescent="0.2">
      <c r="A19" s="23"/>
      <c r="B19" s="13"/>
      <c r="C19" s="13"/>
      <c r="E19" t="s">
        <v>74</v>
      </c>
      <c r="F19" s="62">
        <v>289772.53999999998</v>
      </c>
    </row>
    <row r="20" spans="1:8" x14ac:dyDescent="0.2">
      <c r="A20" s="7" t="s">
        <v>75</v>
      </c>
      <c r="B20" s="13"/>
      <c r="C20" s="13">
        <f>SUM(B21:B24)</f>
        <v>1611941.79</v>
      </c>
    </row>
    <row r="21" spans="1:8" x14ac:dyDescent="0.2">
      <c r="A21" t="s">
        <v>76</v>
      </c>
      <c r="B21" s="13">
        <v>261022.41999999998</v>
      </c>
      <c r="D21" s="54"/>
      <c r="E21" s="16" t="s">
        <v>77</v>
      </c>
      <c r="F21" s="63"/>
      <c r="G21" s="63">
        <f>SUM(F22:F23)</f>
        <v>257691.97</v>
      </c>
    </row>
    <row r="22" spans="1:8" x14ac:dyDescent="0.2">
      <c r="A22" t="s">
        <v>78</v>
      </c>
      <c r="B22" s="13">
        <v>538615.32999999996</v>
      </c>
      <c r="C22" s="13"/>
      <c r="D22" s="9"/>
      <c r="E22" t="s">
        <v>64</v>
      </c>
      <c r="F22" s="9">
        <v>257691.97</v>
      </c>
      <c r="G22" s="63"/>
    </row>
    <row r="23" spans="1:8" x14ac:dyDescent="0.2">
      <c r="A23" t="s">
        <v>79</v>
      </c>
      <c r="B23" s="13">
        <v>31294.69</v>
      </c>
      <c r="E23" s="23" t="s">
        <v>65</v>
      </c>
      <c r="F23" s="64">
        <v>0</v>
      </c>
      <c r="G23" s="1"/>
    </row>
    <row r="24" spans="1:8" x14ac:dyDescent="0.2">
      <c r="A24" t="s">
        <v>80</v>
      </c>
      <c r="B24" s="18">
        <v>781009.35</v>
      </c>
    </row>
    <row r="25" spans="1:8" ht="18" x14ac:dyDescent="0.25">
      <c r="E25" s="7" t="s">
        <v>81</v>
      </c>
      <c r="G25" s="6">
        <f>SUM(F26:F29)</f>
        <v>217619.17</v>
      </c>
      <c r="H25" s="65"/>
    </row>
    <row r="26" spans="1:8" ht="18" x14ac:dyDescent="0.25">
      <c r="A26" s="16" t="s">
        <v>82</v>
      </c>
      <c r="C26" s="13">
        <f>SUM(B27:B28)</f>
        <v>552165.49</v>
      </c>
      <c r="E26" t="s">
        <v>83</v>
      </c>
      <c r="F26" s="8">
        <v>165183.41</v>
      </c>
      <c r="G26" s="9"/>
      <c r="H26" s="65" t="s">
        <v>84</v>
      </c>
    </row>
    <row r="27" spans="1:8" ht="18" x14ac:dyDescent="0.25">
      <c r="A27" s="23" t="s">
        <v>64</v>
      </c>
      <c r="B27" s="13">
        <v>125722.73</v>
      </c>
      <c r="C27" s="56"/>
      <c r="E27" s="66" t="s">
        <v>85</v>
      </c>
      <c r="F27" s="8">
        <v>52435.76</v>
      </c>
      <c r="H27" s="65"/>
    </row>
    <row r="28" spans="1:8" x14ac:dyDescent="0.2">
      <c r="A28" t="s">
        <v>74</v>
      </c>
      <c r="B28" s="57">
        <v>426442.76</v>
      </c>
      <c r="E28" t="s">
        <v>86</v>
      </c>
      <c r="F28" s="11">
        <v>0</v>
      </c>
    </row>
    <row r="29" spans="1:8" ht="15" hidden="1" x14ac:dyDescent="0.35">
      <c r="A29" s="1"/>
      <c r="B29" s="15"/>
      <c r="C29" s="67"/>
      <c r="E29" s="66"/>
      <c r="F29" s="12"/>
    </row>
    <row r="30" spans="1:8" x14ac:dyDescent="0.2">
      <c r="A30" s="7" t="s">
        <v>87</v>
      </c>
      <c r="B30" s="68"/>
      <c r="C30" s="68">
        <f>SUM(B31:B33)</f>
        <v>928301.53</v>
      </c>
      <c r="E30" s="66"/>
      <c r="F30" s="12"/>
    </row>
    <row r="31" spans="1:8" x14ac:dyDescent="0.2">
      <c r="A31" s="1" t="s">
        <v>88</v>
      </c>
      <c r="B31" s="13">
        <v>33706.86</v>
      </c>
      <c r="C31" s="68"/>
      <c r="E31" s="69" t="s">
        <v>89</v>
      </c>
      <c r="F31" s="12"/>
      <c r="G31" s="6">
        <f>+F33+F32</f>
        <v>177630.37000000002</v>
      </c>
    </row>
    <row r="32" spans="1:8" x14ac:dyDescent="0.2">
      <c r="A32" s="29" t="s">
        <v>90</v>
      </c>
      <c r="B32" s="12">
        <v>0</v>
      </c>
      <c r="E32" s="66" t="s">
        <v>91</v>
      </c>
      <c r="F32" s="11">
        <v>177630.37000000002</v>
      </c>
      <c r="H32" s="54"/>
    </row>
    <row r="33" spans="1:8" x14ac:dyDescent="0.2">
      <c r="A33" s="29" t="s">
        <v>92</v>
      </c>
      <c r="B33" s="11">
        <v>894594.67</v>
      </c>
    </row>
    <row r="34" spans="1:8" x14ac:dyDescent="0.2">
      <c r="E34" s="69" t="s">
        <v>93</v>
      </c>
      <c r="G34" s="9">
        <f>+F35</f>
        <v>81050.5</v>
      </c>
    </row>
    <row r="35" spans="1:8" x14ac:dyDescent="0.2">
      <c r="A35" s="7" t="s">
        <v>94</v>
      </c>
      <c r="B35" s="68"/>
      <c r="C35" s="13">
        <f>SUM(B36:B43)</f>
        <v>1233224.1399999999</v>
      </c>
      <c r="D35" s="54"/>
      <c r="E35" s="66" t="s">
        <v>95</v>
      </c>
      <c r="F35" s="18">
        <v>81050.5</v>
      </c>
    </row>
    <row r="36" spans="1:8" x14ac:dyDescent="0.2">
      <c r="A36" s="1" t="s">
        <v>96</v>
      </c>
      <c r="B36" s="68">
        <v>478024.44999999995</v>
      </c>
      <c r="C36" s="13"/>
    </row>
    <row r="37" spans="1:8" ht="15" x14ac:dyDescent="0.35">
      <c r="A37" s="1" t="s">
        <v>97</v>
      </c>
      <c r="B37" s="13">
        <v>339</v>
      </c>
      <c r="E37" s="70" t="s">
        <v>98</v>
      </c>
      <c r="F37" s="8"/>
      <c r="G37" s="9">
        <f>+F38</f>
        <v>388666.82999999996</v>
      </c>
    </row>
    <row r="38" spans="1:8" x14ac:dyDescent="0.2">
      <c r="A38" s="1" t="s">
        <v>99</v>
      </c>
      <c r="B38" s="68">
        <v>473956.31000000006</v>
      </c>
      <c r="C38" s="68"/>
      <c r="E38" s="1" t="s">
        <v>100</v>
      </c>
      <c r="F38" s="18">
        <v>388666.82999999996</v>
      </c>
    </row>
    <row r="39" spans="1:8" x14ac:dyDescent="0.2">
      <c r="A39" s="1" t="s">
        <v>101</v>
      </c>
      <c r="B39" s="13">
        <v>16993.98</v>
      </c>
      <c r="H39" s="71"/>
    </row>
    <row r="40" spans="1:8" x14ac:dyDescent="0.2">
      <c r="A40" s="1" t="s">
        <v>102</v>
      </c>
      <c r="B40" s="68">
        <v>152320.74</v>
      </c>
      <c r="C40" s="13"/>
      <c r="H40" s="72"/>
    </row>
    <row r="41" spans="1:8" x14ac:dyDescent="0.2">
      <c r="A41" s="1" t="s">
        <v>103</v>
      </c>
      <c r="B41" s="68">
        <v>14127.9</v>
      </c>
      <c r="C41" s="13"/>
      <c r="H41" s="72"/>
    </row>
    <row r="42" spans="1:8" x14ac:dyDescent="0.2">
      <c r="A42" s="1" t="s">
        <v>104</v>
      </c>
      <c r="B42" s="68">
        <v>0</v>
      </c>
      <c r="C42" s="13"/>
      <c r="H42" s="9"/>
    </row>
    <row r="43" spans="1:8" x14ac:dyDescent="0.2">
      <c r="A43" s="1" t="s">
        <v>105</v>
      </c>
      <c r="B43" s="61">
        <v>97461.759999999995</v>
      </c>
      <c r="C43" s="13"/>
      <c r="H43" s="54"/>
    </row>
    <row r="45" spans="1:8" x14ac:dyDescent="0.2">
      <c r="A45" s="7" t="s">
        <v>106</v>
      </c>
      <c r="C45" s="13">
        <f>SUM(B46:B47)</f>
        <v>55931.77</v>
      </c>
    </row>
    <row r="46" spans="1:8" x14ac:dyDescent="0.2">
      <c r="A46" t="s">
        <v>107</v>
      </c>
      <c r="B46" s="12">
        <v>12113.31</v>
      </c>
      <c r="H46" s="9"/>
    </row>
    <row r="47" spans="1:8" x14ac:dyDescent="0.2">
      <c r="A47" t="s">
        <v>108</v>
      </c>
      <c r="B47" s="20">
        <v>43818.46</v>
      </c>
    </row>
    <row r="48" spans="1:8" x14ac:dyDescent="0.2">
      <c r="D48" s="54"/>
    </row>
    <row r="50" spans="1:8" x14ac:dyDescent="0.2">
      <c r="B50" s="7"/>
    </row>
    <row r="51" spans="1:8" x14ac:dyDescent="0.2">
      <c r="A51" s="73" t="s">
        <v>109</v>
      </c>
      <c r="B51" s="74"/>
      <c r="C51" s="13">
        <f>SUM(C5:C50)</f>
        <v>16432921.27</v>
      </c>
      <c r="E51" s="73" t="s">
        <v>110</v>
      </c>
      <c r="F51" s="8"/>
      <c r="G51" s="13">
        <f>SUM(G5:G47)</f>
        <v>16864737.199999999</v>
      </c>
    </row>
    <row r="52" spans="1:8" ht="16.5" customHeight="1" x14ac:dyDescent="0.2">
      <c r="A52" s="73" t="str">
        <f>IF(C52=0,"PERDIDA","UTILIDAD")</f>
        <v>UTILIDAD</v>
      </c>
      <c r="B52" s="75"/>
      <c r="C52" s="13">
        <f>IF(SUM(-C51+G51)&lt;0,0,SUM(-C51+G51))</f>
        <v>431815.9299999997</v>
      </c>
      <c r="E52" s="73" t="str">
        <f>IF(G52=0,"","PERDIDA")</f>
        <v/>
      </c>
      <c r="G52" s="76">
        <f>IF(SUM(-G51+C51)&lt;0,0,SUM(-G51+C51))</f>
        <v>0</v>
      </c>
    </row>
    <row r="53" spans="1:8" ht="13.5" thickBot="1" x14ac:dyDescent="0.25">
      <c r="A53" s="73" t="s">
        <v>111</v>
      </c>
      <c r="B53" s="77" t="s">
        <v>3</v>
      </c>
      <c r="C53" s="78">
        <f>+C51+C52</f>
        <v>16864737.199999999</v>
      </c>
      <c r="E53" t="s">
        <v>112</v>
      </c>
      <c r="F53" s="28" t="s">
        <v>3</v>
      </c>
      <c r="G53" s="78">
        <f>+G51+G52</f>
        <v>16864737.199999999</v>
      </c>
    </row>
    <row r="54" spans="1:8" ht="13.5" thickTop="1" x14ac:dyDescent="0.2"/>
    <row r="59" spans="1:8" x14ac:dyDescent="0.2">
      <c r="H59" s="9"/>
    </row>
    <row r="60" spans="1:8" x14ac:dyDescent="0.2">
      <c r="C60" s="13"/>
      <c r="G60" s="76"/>
      <c r="H60" s="9"/>
    </row>
    <row r="61" spans="1:8" x14ac:dyDescent="0.2">
      <c r="H61" s="76"/>
    </row>
    <row r="62" spans="1:8" x14ac:dyDescent="0.2">
      <c r="A62" s="73"/>
      <c r="B62" s="77"/>
      <c r="C62" s="28"/>
      <c r="F62" s="28"/>
      <c r="G62" s="28"/>
    </row>
    <row r="63" spans="1:8" ht="15.75" x14ac:dyDescent="0.25">
      <c r="A63" s="79"/>
      <c r="B63" s="80"/>
      <c r="C63" s="80"/>
      <c r="E63" s="80"/>
      <c r="F63" s="79"/>
      <c r="G63" s="81"/>
    </row>
    <row r="64" spans="1:8" ht="15.75" x14ac:dyDescent="0.25">
      <c r="A64" s="79"/>
      <c r="C64" s="82"/>
      <c r="D64" s="49"/>
      <c r="F64" s="79"/>
      <c r="G64" s="81"/>
    </row>
    <row r="65" spans="1:7" ht="15.75" x14ac:dyDescent="0.25">
      <c r="A65" s="81"/>
      <c r="D65" s="49"/>
      <c r="F65" s="81"/>
      <c r="G65" s="81"/>
    </row>
    <row r="67" spans="1:7" ht="15.75" x14ac:dyDescent="0.2">
      <c r="D67" s="80"/>
    </row>
  </sheetData>
  <printOptions horizontalCentered="1"/>
  <pageMargins left="0.31" right="0.23622047244094491" top="0.64" bottom="0.19685039370078741" header="0" footer="0"/>
  <pageSetup scale="60" orientation="landscape" r:id="rId1"/>
  <headerFooter alignWithMargins="0"/>
  <rowBreaks count="1" manualBreakCount="1">
    <brk id="72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BALANCE4 </vt:lpstr>
      <vt:lpstr>EST.RESULTAD4 </vt:lpstr>
      <vt:lpstr>'BALANCE4 '!Área_de_impresión</vt:lpstr>
      <vt:lpstr>'EST.RESULTAD4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cp:lastPrinted>2020-10-27T15:38:12Z</cp:lastPrinted>
  <dcterms:created xsi:type="dcterms:W3CDTF">2020-10-27T15:08:37Z</dcterms:created>
  <dcterms:modified xsi:type="dcterms:W3CDTF">2020-10-27T15:41:24Z</dcterms:modified>
</cp:coreProperties>
</file>