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Google Drive\1. OROQ Master\IMES\IME SV\CONTABILIDAD\EEFF\Bancos - EBITDA\2020\"/>
    </mc:Choice>
  </mc:AlternateContent>
  <bookViews>
    <workbookView xWindow="0" yWindow="0" windowWidth="19200" windowHeight="6730" tabRatio="658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G14" i="2" l="1"/>
  <c r="G13" i="2"/>
  <c r="E85" i="3" l="1"/>
  <c r="E13" i="3"/>
  <c r="E19" i="3" s="1"/>
  <c r="I40" i="2" l="1"/>
  <c r="H85" i="3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>
  <authors>
    <author>Gabriel Valladares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<sst xmlns="http://schemas.openxmlformats.org/spreadsheetml/2006/main" count="133" uniqueCount="121">
  <si>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</si>
  <si>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</si>
  <si>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</si>
  <si>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</si>
  <si>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</si>
  <si>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</si>
  <si>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</si>
  <si>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</si>
  <si>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</si>
  <si>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</si>
  <si>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</si>
  <si>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</si>
  <si>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</si>
  <si>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</si>
  <si>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</si>
  <si>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</si>
  <si>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</si>
  <si>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</si>
  <si>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</si>
  <si>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</si>
  <si>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</si>
  <si>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</si>
  <si>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</si>
  <si>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</si>
  <si>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</si>
  <si>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</si>
  <si>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</si>
  <si>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</si>
  <si>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</si>
  <si>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</si>
  <si>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</si>
  <si>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</si>
  <si>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</si>
  <si>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</si>
  <si>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</si>
  <si>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</si>
  <si>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</si>
  <si>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</si>
  <si>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</si>
  <si>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</si>
  <si>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</si>
  <si>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</si>
  <si>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</si>
  <si>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</si>
  <si>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</si>
  <si>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</si>
  <si>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</si>
  <si>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</si>
  <si>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</si>
  <si>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</si>
  <si>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</si>
  <si>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</si>
  <si>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</si>
  <si>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</si>
  <si>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</si>
  <si>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</si>
  <si>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</si>
  <si>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</si>
  <si>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</si>
  <si>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</si>
  <si>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</si>
  <si>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</si>
  <si>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</si>
  <si>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</si>
  <si>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</si>
  <si>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</si>
  <si>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</si>
  <si>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</si>
  <si>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</si>
  <si>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</si>
  <si>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</si>
  <si>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</si>
  <si>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</si>
  <si>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</si>
  <si>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</si>
  <si>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</si>
  <si>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</si>
  <si>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</si>
  <si>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</si>
  <si>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</si>
  <si>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</si>
  <si>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</si>
  <si>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</si>
  <si>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</si>
  <si>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</si>
  <si>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</si>
  <si>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</si>
  <si>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</si>
  <si>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</si>
  <si>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</si>
  <si>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</si>
  <si>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</si>
  <si>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</si>
  <si>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</si>
  <si>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</si>
  <si>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</si>
  <si>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</si>
  <si>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</si>
  <si>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</si>
  <si>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</si>
  <si>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</si>
  <si>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</si>
  <si>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</si>
  <si>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</si>
  <si>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</si>
  <si>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</si>
  <si>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</si>
  <si>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</si>
  <si>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</si>
  <si>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</si>
  <si>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</si>
  <si>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</si>
  <si>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</si>
  <si>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</si>
  <si>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</si>
  <si>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31.07.2020</t>
  </si>
  <si>
    <t>INVERSIONES Y VALORES A CORTO PLAZO</t>
  </si>
  <si>
    <t>31.07.2019</t>
  </si>
  <si>
    <t>JULIO</t>
  </si>
  <si>
    <t>ESTADO DE RESULTADOS DEL 1o.DE ENERO AL 31 DE JULIO 2020</t>
  </si>
  <si>
    <t>CUENTAS POR COBRAR PARTES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</si>
</sst>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4" fillId="0" borderId="0" xfId="1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Millares 2 2" xfId="54"/>
    <cellStyle name="Millares 3" xfId="49"/>
    <cellStyle name="Millares 4" xfId="52"/>
    <cellStyle name="Moneda 2" xfId="53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4 2" xfId="50"/>
    <cellStyle name="Normal 5" xfId="43"/>
    <cellStyle name="Normal 6" xfId="51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B7" sqref="B7:J7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0.81640625" style="4" bestFit="1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</row>
    <row r="3" spans="2:13" ht="13" x14ac:dyDescent="0.3">
      <c r="D3" s="3"/>
    </row>
    <row r="4" spans="2:13" ht="13" x14ac:dyDescent="0.3">
      <c r="D4" s="3"/>
      <c r="H4" s="3"/>
    </row>
    <row r="5" spans="2:13" ht="13" x14ac:dyDescent="0.3">
      <c r="B5" s="3"/>
      <c r="C5" s="3"/>
      <c r="D5" s="3"/>
    </row>
    <row r="6" spans="2:13" ht="13" x14ac:dyDescent="0.3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ht="13" x14ac:dyDescent="0.3">
      <c r="B7" s="82" t="s">
        <v>119</v>
      </c>
      <c r="C7" s="82"/>
      <c r="D7" s="82"/>
      <c r="E7" s="82"/>
      <c r="F7" s="82"/>
      <c r="G7" s="82"/>
      <c r="H7" s="82"/>
      <c r="I7" s="82"/>
      <c r="J7" s="82"/>
    </row>
    <row r="8" spans="2:13" ht="13" x14ac:dyDescent="0.3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ht="13" x14ac:dyDescent="0.3">
      <c r="B9" s="6"/>
      <c r="C9" s="6"/>
      <c r="D9" s="7"/>
      <c r="E9" s="7"/>
      <c r="F9" s="7"/>
      <c r="G9" s="7"/>
      <c r="H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</row>
    <row r="11" spans="2:13" ht="13" x14ac:dyDescent="0.3">
      <c r="B11" s="8"/>
      <c r="C11" s="8"/>
      <c r="D11" s="8"/>
      <c r="E11" s="8"/>
      <c r="F11" s="8"/>
      <c r="G11" s="8"/>
      <c r="H11" s="78"/>
      <c r="I11" s="10"/>
    </row>
    <row r="12" spans="2:13" ht="13" x14ac:dyDescent="0.3">
      <c r="B12" s="8"/>
      <c r="C12" s="8"/>
      <c r="D12" s="8"/>
      <c r="E12" s="8"/>
      <c r="F12" s="8"/>
      <c r="G12" s="8"/>
      <c r="H12" s="11" t="s">
        <v>115</v>
      </c>
      <c r="I12" s="10"/>
      <c r="J12" s="11" t="s">
        <v>117</v>
      </c>
      <c r="K12" s="62"/>
      <c r="L12" s="51"/>
      <c r="M12" s="46"/>
    </row>
    <row r="13" spans="2:13" x14ac:dyDescent="0.25">
      <c r="I13" s="10"/>
      <c r="J13" s="2"/>
    </row>
    <row r="14" spans="2:13" x14ac:dyDescent="0.25">
      <c r="I14" s="10"/>
      <c r="J14" s="2"/>
    </row>
    <row r="15" spans="2:13" x14ac:dyDescent="0.25">
      <c r="B15" s="12"/>
      <c r="C15" s="27" t="s">
        <v>88</v>
      </c>
      <c r="D15" s="8"/>
      <c r="E15" s="8"/>
      <c r="F15" s="8"/>
      <c r="G15" s="8"/>
      <c r="H15" s="80">
        <v>1699.4</v>
      </c>
      <c r="I15" s="63"/>
      <c r="J15" s="43">
        <v>1708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1699.4</v>
      </c>
      <c r="I17" s="63"/>
      <c r="J17" s="64">
        <f>+J16+J15</f>
        <v>1708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5">
      <c r="B19" s="14"/>
      <c r="C19" s="25" t="s">
        <v>89</v>
      </c>
      <c r="D19" s="8"/>
      <c r="E19" s="8"/>
      <c r="F19" s="8"/>
      <c r="G19" s="8"/>
      <c r="H19" s="80">
        <v>632.29999999999995</v>
      </c>
      <c r="I19" s="63"/>
      <c r="J19" s="43">
        <v>703.9</v>
      </c>
      <c r="K19" s="63"/>
      <c r="M19" s="75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ht="13" x14ac:dyDescent="0.3">
      <c r="B21" s="8"/>
      <c r="C21" s="8"/>
      <c r="D21" s="6" t="s">
        <v>2</v>
      </c>
      <c r="E21" s="6"/>
      <c r="F21" s="16"/>
      <c r="G21" s="16"/>
      <c r="H21" s="64">
        <f>+H17-H19</f>
        <v>1067.1000000000001</v>
      </c>
      <c r="I21" s="63"/>
      <c r="J21" s="64">
        <f>+J17-J19</f>
        <v>1004.1</v>
      </c>
      <c r="K21" s="64"/>
    </row>
    <row r="22" spans="2:13" x14ac:dyDescent="0.25">
      <c r="H22" s="63"/>
      <c r="I22" s="63"/>
      <c r="J22" s="53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5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5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5">
      <c r="H31" s="63"/>
      <c r="I31" s="63"/>
      <c r="J31" s="53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1067.1000000000001</v>
      </c>
      <c r="I32" s="63"/>
      <c r="J32" s="64">
        <f>+J21-J30</f>
        <v>1004.1</v>
      </c>
      <c r="K32" s="64"/>
    </row>
    <row r="33" spans="2:11" ht="13" hidden="1" x14ac:dyDescent="0.3">
      <c r="D33" s="79" t="s">
        <v>8</v>
      </c>
      <c r="H33" s="63"/>
      <c r="I33" s="63"/>
      <c r="J33" s="53"/>
      <c r="K33" s="2"/>
    </row>
    <row r="34" spans="2:11" x14ac:dyDescent="0.25">
      <c r="C34" s="2" t="s">
        <v>9</v>
      </c>
      <c r="H34" s="63"/>
      <c r="I34" s="63"/>
      <c r="J34" s="53"/>
      <c r="K34" s="2"/>
    </row>
    <row r="35" spans="2:11" hidden="1" x14ac:dyDescent="0.25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v>161.80000000000001</v>
      </c>
      <c r="I36" s="63"/>
      <c r="J36" s="53">
        <v>155.30000000000001</v>
      </c>
      <c r="K36" s="8"/>
    </row>
    <row r="37" spans="2:11" x14ac:dyDescent="0.25">
      <c r="D37" s="8" t="s">
        <v>11</v>
      </c>
      <c r="E37" s="8"/>
      <c r="F37" s="8"/>
      <c r="G37" s="8"/>
      <c r="H37" s="53">
        <v>187.5</v>
      </c>
      <c r="I37" s="63"/>
      <c r="J37" s="53">
        <v>250.1</v>
      </c>
      <c r="K37" s="63"/>
    </row>
    <row r="38" spans="2:11" x14ac:dyDescent="0.25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5">
      <c r="H39" s="63"/>
      <c r="I39" s="63"/>
      <c r="J39" s="53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5">
      <c r="B41" s="8"/>
      <c r="C41" s="25" t="s">
        <v>90</v>
      </c>
      <c r="D41" s="8"/>
      <c r="E41" s="8"/>
      <c r="F41" s="8"/>
      <c r="G41" s="8"/>
      <c r="H41" s="73">
        <v>3.6</v>
      </c>
      <c r="I41" s="63"/>
      <c r="J41" s="43">
        <v>-8.8000000000000007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5">
      <c r="H43" s="63"/>
      <c r="I43" s="63"/>
      <c r="J43" s="53"/>
      <c r="K43" s="2"/>
    </row>
    <row r="44" spans="2:11" ht="13" x14ac:dyDescent="0.3">
      <c r="B44" s="12"/>
      <c r="C44" s="83" t="s">
        <v>80</v>
      </c>
      <c r="D44" s="83"/>
      <c r="E44" s="83"/>
      <c r="F44" s="83"/>
      <c r="G44" s="78"/>
      <c r="H44" s="64">
        <f>H32-H35-H36-H37-H38+H41+H42</f>
        <v>721.4000000000002</v>
      </c>
      <c r="I44" s="64"/>
      <c r="J44" s="64">
        <f>J32-J35-J36-J37-J38+J41+J42</f>
        <v>589.9</v>
      </c>
      <c r="K44" s="64"/>
    </row>
    <row r="45" spans="2:11" x14ac:dyDescent="0.25">
      <c r="B45" s="12"/>
      <c r="H45" s="63"/>
      <c r="I45" s="63"/>
      <c r="J45" s="53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5">
      <c r="H47" s="63"/>
      <c r="I47" s="63"/>
      <c r="J47" s="53"/>
      <c r="K47" s="20"/>
    </row>
    <row r="48" spans="2:11" x14ac:dyDescent="0.25">
      <c r="C48" s="12" t="s">
        <v>15</v>
      </c>
      <c r="H48" s="63">
        <v>130.9</v>
      </c>
      <c r="I48" s="63"/>
      <c r="J48" s="53">
        <v>82.1</v>
      </c>
      <c r="K48" s="63"/>
    </row>
    <row r="49" spans="2:11" x14ac:dyDescent="0.25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5">
      <c r="H50" s="73"/>
      <c r="I50" s="63"/>
      <c r="J50" s="43"/>
      <c r="K50" s="21"/>
    </row>
    <row r="51" spans="2:11" x14ac:dyDescent="0.25">
      <c r="H51" s="63"/>
      <c r="I51" s="63"/>
      <c r="J51" s="53"/>
      <c r="K51" s="21"/>
    </row>
    <row r="52" spans="2:11" ht="13.5" thickBot="1" x14ac:dyDescent="0.35">
      <c r="C52" s="6" t="s">
        <v>81</v>
      </c>
      <c r="D52" s="6"/>
      <c r="E52" s="6"/>
      <c r="F52" s="8"/>
      <c r="G52" s="8"/>
      <c r="H52" s="59">
        <f>H44-H48-H49</f>
        <v>590.50000000000023</v>
      </c>
      <c r="I52" s="63"/>
      <c r="J52" s="59">
        <f>J44-J48-J49</f>
        <v>507.79999999999995</v>
      </c>
      <c r="K52" s="21"/>
    </row>
    <row r="53" spans="2:11" ht="13" thickTop="1" x14ac:dyDescent="0.25">
      <c r="H53" s="63"/>
      <c r="I53" s="63"/>
      <c r="J53" s="53"/>
      <c r="K53" s="8"/>
    </row>
    <row r="54" spans="2:11" x14ac:dyDescent="0.25">
      <c r="H54" s="63"/>
      <c r="I54" s="63"/>
      <c r="J54" s="53"/>
      <c r="K54" s="8"/>
    </row>
    <row r="55" spans="2:11" x14ac:dyDescent="0.25">
      <c r="H55" s="63"/>
      <c r="I55" s="63"/>
      <c r="J55" s="53"/>
      <c r="K55" s="8"/>
    </row>
    <row r="56" spans="2:11" x14ac:dyDescent="0.25">
      <c r="H56" s="63"/>
      <c r="I56" s="63"/>
      <c r="J56" s="53"/>
    </row>
    <row r="57" spans="2:11" x14ac:dyDescent="0.25">
      <c r="H57" s="70"/>
      <c r="I57" s="70"/>
      <c r="J57" s="53"/>
      <c r="K57" s="23"/>
    </row>
    <row r="58" spans="2:11" x14ac:dyDescent="0.25">
      <c r="C58" s="24"/>
      <c r="H58" s="63"/>
      <c r="I58" s="63"/>
      <c r="J58" s="53"/>
    </row>
    <row r="59" spans="2:11" x14ac:dyDescent="0.25">
      <c r="C59" s="51" t="s">
        <v>112</v>
      </c>
      <c r="E59" s="25"/>
      <c r="F59" s="27"/>
      <c r="G59" s="76"/>
      <c r="H59" s="69"/>
      <c r="I59" s="73"/>
      <c r="J59" s="53"/>
    </row>
    <row r="60" spans="2:11" x14ac:dyDescent="0.25">
      <c r="C60" s="27"/>
      <c r="D60" s="27" t="s">
        <v>91</v>
      </c>
      <c r="E60" s="25"/>
      <c r="F60" s="25"/>
      <c r="G60" s="84" t="s">
        <v>96</v>
      </c>
      <c r="H60" s="84"/>
      <c r="I60" s="84"/>
      <c r="J60" s="53"/>
    </row>
    <row r="61" spans="2:11" x14ac:dyDescent="0.25">
      <c r="H61" s="63"/>
      <c r="I61" s="63"/>
      <c r="J61" s="53"/>
    </row>
    <row r="62" spans="2:11" x14ac:dyDescent="0.25">
      <c r="H62" s="63"/>
      <c r="I62" s="63"/>
      <c r="J62" s="53"/>
    </row>
    <row r="63" spans="2:11" x14ac:dyDescent="0.25">
      <c r="H63" s="63"/>
      <c r="I63" s="63"/>
      <c r="J63" s="53"/>
    </row>
    <row r="64" spans="2:11" x14ac:dyDescent="0.25">
      <c r="H64" s="63"/>
      <c r="I64" s="63"/>
      <c r="J64" s="53"/>
    </row>
    <row r="65" spans="8:10" x14ac:dyDescent="0.25">
      <c r="H65" s="63"/>
      <c r="I65" s="63"/>
      <c r="J65" s="53"/>
    </row>
    <row r="66" spans="8:10" x14ac:dyDescent="0.25">
      <c r="H66" s="63"/>
      <c r="I66" s="63"/>
      <c r="J66" s="53"/>
    </row>
    <row r="67" spans="8:10" x14ac:dyDescent="0.25">
      <c r="H67" s="63"/>
      <c r="I67" s="63"/>
      <c r="J67" s="53"/>
    </row>
    <row r="68" spans="8:10" x14ac:dyDescent="0.25">
      <c r="H68" s="63"/>
      <c r="I68" s="63"/>
      <c r="J68" s="53"/>
    </row>
    <row r="69" spans="8:10" x14ac:dyDescent="0.25">
      <c r="H69" s="63"/>
      <c r="I69" s="63"/>
      <c r="J69" s="53"/>
    </row>
    <row r="70" spans="8:10" x14ac:dyDescent="0.25">
      <c r="H70" s="63"/>
      <c r="I70" s="63"/>
      <c r="J70" s="53"/>
    </row>
    <row r="71" spans="8:10" x14ac:dyDescent="0.25">
      <c r="H71" s="63"/>
      <c r="I71" s="63"/>
      <c r="J71" s="53"/>
    </row>
    <row r="72" spans="8:10" x14ac:dyDescent="0.25">
      <c r="H72" s="63"/>
      <c r="I72" s="63"/>
      <c r="J72" s="53"/>
    </row>
    <row r="73" spans="8:10" x14ac:dyDescent="0.25">
      <c r="H73" s="63"/>
      <c r="I73" s="63"/>
      <c r="J73" s="53"/>
    </row>
    <row r="74" spans="8:10" x14ac:dyDescent="0.25">
      <c r="H74" s="63"/>
      <c r="I74" s="63"/>
      <c r="J74" s="53"/>
    </row>
    <row r="75" spans="8:10" x14ac:dyDescent="0.25">
      <c r="H75" s="63"/>
      <c r="I75" s="63"/>
      <c r="J75" s="53"/>
    </row>
    <row r="76" spans="8:10" x14ac:dyDescent="0.25">
      <c r="H76" s="63"/>
      <c r="I76" s="63"/>
      <c r="J76" s="53"/>
    </row>
    <row r="77" spans="8:10" x14ac:dyDescent="0.25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L76"/>
  <sheetViews>
    <sheetView showGridLines="0" view="pageBreakPreview" topLeftCell="B1" zoomScale="80" zoomScaleNormal="90" zoomScaleSheetLayoutView="80" workbookViewId="0">
      <selection activeCell="G42" sqref="G4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6" width="16.1796875" style="1" customWidth="1"/>
    <col min="7" max="7" width="12.81640625" style="1" customWidth="1"/>
    <col min="8" max="8" width="3.1796875" style="1" customWidth="1"/>
    <col min="9" max="9" width="11" style="1" bestFit="1" customWidth="1"/>
    <col min="10" max="10" width="9.26953125" style="1" bestFit="1" customWidth="1"/>
    <col min="11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81" t="s">
        <v>86</v>
      </c>
      <c r="C6" s="81"/>
      <c r="D6" s="81"/>
      <c r="E6" s="81"/>
      <c r="F6" s="81"/>
      <c r="G6" s="81"/>
      <c r="H6" s="81"/>
      <c r="I6" s="81"/>
    </row>
    <row r="7" spans="2:11" ht="13" x14ac:dyDescent="0.3">
      <c r="B7" s="83" t="s">
        <v>110</v>
      </c>
      <c r="C7" s="85"/>
      <c r="D7" s="85"/>
      <c r="E7" s="85"/>
      <c r="F7" s="85"/>
      <c r="G7" s="85"/>
      <c r="H7" s="85"/>
      <c r="I7" s="85"/>
    </row>
    <row r="8" spans="2:11" ht="13" x14ac:dyDescent="0.3">
      <c r="B8" s="85" t="s">
        <v>16</v>
      </c>
      <c r="C8" s="85"/>
      <c r="D8" s="85"/>
      <c r="E8" s="85"/>
      <c r="F8" s="85"/>
      <c r="G8" s="85"/>
      <c r="H8" s="85"/>
      <c r="I8" s="85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115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25">
        <f>74+219.9</f>
        <v>293.89999999999998</v>
      </c>
      <c r="H13" s="25"/>
      <c r="I13" s="25">
        <v>358.4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25">
        <f>370.1+2950</f>
        <v>3320.1</v>
      </c>
      <c r="H14" s="25"/>
      <c r="I14" s="25">
        <f>53.7+34.8</f>
        <v>88.5</v>
      </c>
      <c r="J14" s="25"/>
      <c r="K14" s="23"/>
    </row>
    <row r="15" spans="2:11" x14ac:dyDescent="0.25">
      <c r="B15" s="25" t="s">
        <v>116</v>
      </c>
      <c r="C15" s="25"/>
      <c r="D15" s="25"/>
      <c r="E15" s="25"/>
      <c r="F15" s="25"/>
      <c r="G15" s="25">
        <v>50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26">
        <v>187.1</v>
      </c>
      <c r="H16" s="25"/>
      <c r="I16" s="26">
        <v>84.2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36">
        <f>SUM(G13:G16)</f>
        <v>3851.1</v>
      </c>
      <c r="H17" s="36"/>
      <c r="I17" s="36">
        <f>SUM(I13:I16)</f>
        <v>531.1</v>
      </c>
      <c r="J17" s="36"/>
    </row>
    <row r="18" spans="1:12" ht="15" customHeight="1" x14ac:dyDescent="0.25"/>
    <row r="19" spans="1:12" ht="13" x14ac:dyDescent="0.3">
      <c r="A19"/>
      <c r="B19" s="13" t="s">
        <v>102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25">
        <v>13669.6</v>
      </c>
      <c r="H20" s="25"/>
      <c r="I20" s="25">
        <f>7726.3+5102+820.3</f>
        <v>13648.599999999999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5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17169.599999999999</v>
      </c>
      <c r="H24" s="25"/>
      <c r="I24" s="36">
        <f>SUM(I20:I23)</f>
        <v>17148.599999999999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21020.699999999997</v>
      </c>
      <c r="H27" s="25"/>
      <c r="I27" s="38">
        <f>+I24+I17</f>
        <v>17679.699999999997</v>
      </c>
      <c r="J27" s="25"/>
    </row>
    <row r="28" spans="1:12" ht="13.5" thickTop="1" x14ac:dyDescent="0.3">
      <c r="H28" s="36"/>
      <c r="J28" s="36"/>
    </row>
    <row r="31" spans="1:12" ht="13" x14ac:dyDescent="0.3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0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5">
      <c r="B35" s="25" t="s">
        <v>24</v>
      </c>
      <c r="C35" s="25"/>
      <c r="D35" s="25"/>
      <c r="E35" s="25"/>
      <c r="F35" s="25"/>
      <c r="G35" s="25">
        <v>5315</v>
      </c>
      <c r="H35" s="25"/>
      <c r="I35" s="25">
        <v>0</v>
      </c>
      <c r="J35" s="25"/>
    </row>
    <row r="36" spans="2:10" x14ac:dyDescent="0.25">
      <c r="B36" s="25" t="s">
        <v>25</v>
      </c>
      <c r="C36" s="25"/>
      <c r="D36" s="25"/>
      <c r="E36" s="25"/>
      <c r="F36" s="25"/>
      <c r="G36" s="26">
        <v>1099.9000000000001</v>
      </c>
      <c r="H36" s="25"/>
      <c r="I36" s="26">
        <v>1363.1432500000001</v>
      </c>
      <c r="J36" s="25"/>
    </row>
    <row r="37" spans="2:10" hidden="1" x14ac:dyDescent="0.25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ht="13" x14ac:dyDescent="0.3">
      <c r="B38" s="25"/>
      <c r="C38" s="25"/>
      <c r="D38" s="25"/>
      <c r="E38" s="25"/>
      <c r="F38" s="25"/>
      <c r="G38" s="13">
        <f>SUM(G35:G37)</f>
        <v>6414.9</v>
      </c>
      <c r="H38" s="13"/>
      <c r="I38" s="13">
        <f>SUM(I35:I37)</f>
        <v>1363.1432500000001</v>
      </c>
      <c r="J38" s="13"/>
    </row>
    <row r="39" spans="2:10" x14ac:dyDescent="0.25">
      <c r="G39" s="25"/>
      <c r="I39" s="25"/>
    </row>
    <row r="40" spans="2:10" x14ac:dyDescent="0.25">
      <c r="B40" s="25" t="s">
        <v>27</v>
      </c>
      <c r="C40" s="25"/>
      <c r="D40" s="25"/>
      <c r="E40" s="25"/>
      <c r="F40" s="65"/>
      <c r="G40" s="25">
        <v>603.29999999999995</v>
      </c>
      <c r="H40" s="25"/>
      <c r="I40" s="25">
        <f>485.2+40</f>
        <v>525.20000000000005</v>
      </c>
      <c r="J40" s="25"/>
    </row>
    <row r="41" spans="2:10" x14ac:dyDescent="0.25">
      <c r="B41" s="25" t="s">
        <v>28</v>
      </c>
      <c r="C41" s="25"/>
      <c r="D41" s="25"/>
      <c r="E41" s="25"/>
      <c r="F41" s="65"/>
      <c r="G41" s="26">
        <v>220.3</v>
      </c>
      <c r="H41" s="25"/>
      <c r="I41" s="26">
        <f>34.7+103.2</f>
        <v>137.9</v>
      </c>
      <c r="J41" s="25"/>
    </row>
    <row r="42" spans="2:10" ht="13" x14ac:dyDescent="0.3">
      <c r="B42" s="39"/>
      <c r="C42" s="30"/>
      <c r="D42"/>
      <c r="E42"/>
      <c r="F42"/>
      <c r="G42" s="36">
        <f>SUM(G40:G41)</f>
        <v>823.59999999999991</v>
      </c>
      <c r="H42" s="25"/>
      <c r="I42" s="36">
        <f>SUM(I40:I41)</f>
        <v>663.1</v>
      </c>
      <c r="J42" s="25"/>
    </row>
    <row r="43" spans="2:10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0" ht="13" x14ac:dyDescent="0.3">
      <c r="B44" s="39"/>
      <c r="C44" s="18" t="s">
        <v>106</v>
      </c>
      <c r="D44"/>
      <c r="E44"/>
      <c r="F44"/>
      <c r="G44" s="36">
        <f>G38+G42</f>
        <v>7238.5</v>
      </c>
      <c r="H44" s="25"/>
      <c r="I44" s="36">
        <f>I38+I42</f>
        <v>2026.24325</v>
      </c>
      <c r="J44" s="25"/>
    </row>
    <row r="45" spans="2:10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0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0" x14ac:dyDescent="0.25">
      <c r="B47" s="25"/>
      <c r="D47" s="31"/>
      <c r="E47" s="25"/>
      <c r="F47" s="25"/>
      <c r="H47" s="25"/>
      <c r="J47" s="25"/>
    </row>
    <row r="48" spans="2:10" ht="13" x14ac:dyDescent="0.3">
      <c r="B48" t="s">
        <v>98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v>5006.3999999999996</v>
      </c>
      <c r="H49"/>
      <c r="I49" s="26">
        <v>7468.0298400000001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5935.2999999999993</v>
      </c>
      <c r="H51"/>
      <c r="I51" s="36">
        <f>SUM(I48:I49)</f>
        <v>8396.9348900000005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13173.8</v>
      </c>
      <c r="H53" s="25"/>
      <c r="I53" s="64">
        <f>+I44+I51</f>
        <v>10423.17814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5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5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590.50000000000023</v>
      </c>
      <c r="H60" s="25"/>
      <c r="I60" s="43">
        <v>921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7846.8969999999999</v>
      </c>
      <c r="H61" s="36"/>
      <c r="I61" s="37">
        <f>SUM(I57:I60)</f>
        <v>7256.5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21020.697</v>
      </c>
      <c r="H63" s="36"/>
      <c r="I63" s="22">
        <f>+I53+I61</f>
        <v>17679.67814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7">
        <f>G63-G27</f>
        <v>-2.9999999969732016E-3</v>
      </c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86" t="s">
        <v>91</v>
      </c>
      <c r="C70" s="86"/>
      <c r="D70" s="25"/>
      <c r="F70" s="87" t="s">
        <v>96</v>
      </c>
      <c r="G70" s="88"/>
      <c r="H70" s="25"/>
      <c r="I70" s="32"/>
    </row>
    <row r="71" spans="2:9" x14ac:dyDescent="0.25">
      <c r="B71" s="86"/>
      <c r="C71" s="86"/>
      <c r="D71" s="25"/>
      <c r="E71"/>
      <c r="F71" s="90"/>
      <c r="G71" s="90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91"/>
      <c r="C74" s="91"/>
      <c r="D74" s="91"/>
      <c r="E74" s="91"/>
      <c r="F74" s="91"/>
      <c r="G74" s="91"/>
      <c r="H74" s="91"/>
      <c r="I74" s="25"/>
    </row>
    <row r="75" spans="2:9" x14ac:dyDescent="0.25">
      <c r="B75" s="91"/>
      <c r="C75" s="91"/>
      <c r="D75" s="91"/>
      <c r="E75" s="91"/>
      <c r="F75" s="91"/>
      <c r="G75" s="91"/>
      <c r="H75" s="91"/>
    </row>
    <row r="76" spans="2:9" x14ac:dyDescent="0.25">
      <c r="B76" s="89"/>
      <c r="C76" s="89"/>
      <c r="D76" s="89"/>
      <c r="E76" s="89"/>
      <c r="F76" s="89"/>
      <c r="G76" s="89"/>
      <c r="H76" s="89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6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4"/>
  <sheetViews>
    <sheetView showGridLines="0" view="pageBreakPreview" topLeftCell="A94" zoomScale="70" zoomScaleNormal="80" zoomScaleSheetLayoutView="70" workbookViewId="0">
      <selection activeCell="D149" sqref="D14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40.45312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hidden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86</v>
      </c>
      <c r="E3" s="5" t="s">
        <v>118</v>
      </c>
      <c r="G3" s="35"/>
      <c r="H3" s="5" t="s">
        <v>34</v>
      </c>
    </row>
    <row r="4" spans="2:9" ht="13" x14ac:dyDescent="0.3">
      <c r="E4" s="35">
        <v>2020</v>
      </c>
      <c r="H4" s="35">
        <v>2019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92" t="s">
        <v>35</v>
      </c>
      <c r="C7" s="92"/>
      <c r="D7" s="92"/>
      <c r="E7" s="92"/>
      <c r="F7" s="92"/>
      <c r="G7" s="92"/>
      <c r="H7" s="92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51" t="s">
        <v>114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25">
        <f>BALANCE!G13-E9-E11</f>
        <v>73.799999999999983</v>
      </c>
      <c r="F13" s="25"/>
      <c r="G13" s="25"/>
      <c r="H13" s="25">
        <v>138.30000000000001</v>
      </c>
      <c r="I13" s="25"/>
    </row>
    <row r="14" spans="2:9" hidden="1" x14ac:dyDescent="0.25">
      <c r="E14" s="25"/>
      <c r="F14" s="25"/>
      <c r="G14" s="25"/>
      <c r="H14" s="25"/>
    </row>
    <row r="15" spans="2:9" hidden="1" x14ac:dyDescent="0.25">
      <c r="B15" s="1" t="s">
        <v>38</v>
      </c>
      <c r="E15" s="25"/>
      <c r="F15" s="25"/>
      <c r="G15" s="25"/>
      <c r="H15" s="25"/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293.89999999999998</v>
      </c>
      <c r="F19" s="49"/>
      <c r="G19" s="49"/>
      <c r="H19" s="48">
        <f>SUM(H9:H18)</f>
        <v>358.4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92" t="s">
        <v>39</v>
      </c>
      <c r="C22" s="92"/>
      <c r="D22" s="92"/>
      <c r="E22" s="92"/>
      <c r="F22" s="92"/>
      <c r="G22" s="92"/>
      <c r="H22" s="92"/>
    </row>
    <row r="24" spans="2:10" x14ac:dyDescent="0.25">
      <c r="B24" s="1" t="s">
        <v>40</v>
      </c>
      <c r="E24" s="25">
        <v>335.1</v>
      </c>
      <c r="F24" s="25"/>
      <c r="G24" s="25"/>
      <c r="H24" s="25">
        <v>0</v>
      </c>
    </row>
    <row r="25" spans="2:10" x14ac:dyDescent="0.25">
      <c r="E25" s="25"/>
      <c r="F25" s="25"/>
      <c r="G25" s="25"/>
      <c r="H25" s="25"/>
    </row>
    <row r="26" spans="2:10" x14ac:dyDescent="0.25">
      <c r="B26" s="1" t="s">
        <v>120</v>
      </c>
      <c r="E26" s="25">
        <v>2950</v>
      </c>
      <c r="F26" s="25"/>
      <c r="G26" s="25"/>
      <c r="H26" s="25">
        <v>0</v>
      </c>
    </row>
    <row r="27" spans="2:10" hidden="1" x14ac:dyDescent="0.25">
      <c r="B27" s="51"/>
      <c r="E27" s="25"/>
      <c r="F27" s="25"/>
      <c r="G27" s="25"/>
      <c r="H27" s="25"/>
    </row>
    <row r="28" spans="2:10" hidden="1" x14ac:dyDescent="0.25">
      <c r="B28" s="1" t="s">
        <v>41</v>
      </c>
      <c r="E28" s="25"/>
      <c r="F28" s="25"/>
      <c r="G28" s="25"/>
      <c r="H28" s="25"/>
    </row>
    <row r="29" spans="2:10" hidden="1" x14ac:dyDescent="0.25">
      <c r="E29" s="25"/>
      <c r="F29" s="25"/>
      <c r="G29" s="25"/>
      <c r="H29" s="25"/>
    </row>
    <row r="30" spans="2:10" hidden="1" x14ac:dyDescent="0.25">
      <c r="B30" s="52" t="s">
        <v>42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43</v>
      </c>
      <c r="D32" s="25"/>
      <c r="E32" s="25"/>
      <c r="F32" s="25"/>
      <c r="G32" s="25"/>
      <c r="H32" s="25"/>
    </row>
    <row r="33" spans="2:8" hidden="1" x14ac:dyDescent="0.25">
      <c r="D33" s="25"/>
      <c r="E33" s="25"/>
      <c r="F33" s="25"/>
      <c r="G33" s="25"/>
      <c r="H33" s="25"/>
    </row>
    <row r="34" spans="2:8" hidden="1" x14ac:dyDescent="0.25">
      <c r="B34" s="52" t="s">
        <v>44</v>
      </c>
      <c r="D34" s="25"/>
      <c r="E34" s="25"/>
      <c r="F34" s="25"/>
      <c r="G34" s="25"/>
      <c r="H34" s="25"/>
    </row>
    <row r="35" spans="2:8" hidden="1" x14ac:dyDescent="0.25">
      <c r="D35" s="25"/>
      <c r="E35" s="25"/>
      <c r="F35" s="25"/>
      <c r="G35" s="25"/>
      <c r="H35" s="25"/>
    </row>
    <row r="36" spans="2:8" hidden="1" x14ac:dyDescent="0.25">
      <c r="B36" s="1" t="s">
        <v>84</v>
      </c>
      <c r="D36" s="25"/>
      <c r="E36" s="25"/>
      <c r="F36" s="25"/>
      <c r="G36" s="25"/>
      <c r="H36" s="25"/>
    </row>
    <row r="37" spans="2:8" x14ac:dyDescent="0.25">
      <c r="D37" s="25"/>
      <c r="E37" s="25"/>
      <c r="F37" s="25"/>
      <c r="G37" s="25"/>
      <c r="H37" s="25"/>
    </row>
    <row r="38" spans="2:8" x14ac:dyDescent="0.25">
      <c r="B38" s="51" t="s">
        <v>93</v>
      </c>
      <c r="D38" s="25"/>
      <c r="E38" s="25">
        <v>0</v>
      </c>
      <c r="F38" s="25"/>
      <c r="G38" s="25"/>
      <c r="H38" s="25">
        <v>0</v>
      </c>
    </row>
    <row r="39" spans="2:8" hidden="1" x14ac:dyDescent="0.25">
      <c r="D39" s="25"/>
      <c r="E39" s="25"/>
      <c r="F39" s="25"/>
      <c r="G39" s="25"/>
      <c r="H39" s="25"/>
    </row>
    <row r="40" spans="2:8" hidden="1" x14ac:dyDescent="0.25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5">
      <c r="D41" s="25"/>
      <c r="E41" s="25"/>
      <c r="F41" s="25"/>
      <c r="G41" s="25"/>
      <c r="H41" s="25"/>
    </row>
    <row r="42" spans="2:8" hidden="1" x14ac:dyDescent="0.25">
      <c r="B42" s="1" t="s">
        <v>45</v>
      </c>
      <c r="D42" s="25"/>
      <c r="E42" s="25"/>
      <c r="F42" s="25"/>
      <c r="G42" s="25"/>
      <c r="H42" s="25"/>
    </row>
    <row r="43" spans="2:8" hidden="1" x14ac:dyDescent="0.25">
      <c r="D43" s="25"/>
      <c r="E43" s="25"/>
      <c r="F43" s="25"/>
      <c r="G43" s="25"/>
      <c r="H43" s="25"/>
    </row>
    <row r="44" spans="2:8" ht="11.25" hidden="1" customHeight="1" x14ac:dyDescent="0.25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5">
      <c r="D45" s="25"/>
      <c r="E45" s="25"/>
      <c r="F45" s="25"/>
      <c r="G45" s="25"/>
      <c r="H45" s="25"/>
    </row>
    <row r="46" spans="2:8" ht="14.25" customHeight="1" x14ac:dyDescent="0.25">
      <c r="B46" s="1" t="s">
        <v>85</v>
      </c>
      <c r="D46" s="25"/>
      <c r="E46" s="25">
        <v>35</v>
      </c>
      <c r="F46" s="25"/>
      <c r="G46" s="25"/>
      <c r="H46" s="25">
        <v>88.5</v>
      </c>
    </row>
    <row r="47" spans="2:8" ht="12.75" customHeight="1" x14ac:dyDescent="0.25">
      <c r="D47" s="25"/>
      <c r="E47" s="26"/>
      <c r="F47" s="25"/>
      <c r="G47" s="25"/>
      <c r="H47" s="26"/>
    </row>
    <row r="48" spans="2:8" hidden="1" x14ac:dyDescent="0.25">
      <c r="B48" s="1" t="s">
        <v>85</v>
      </c>
      <c r="D48" s="25"/>
      <c r="E48" s="26"/>
      <c r="F48" s="25"/>
      <c r="G48" s="25"/>
      <c r="H48" s="26"/>
    </row>
    <row r="49" spans="2:10" x14ac:dyDescent="0.25">
      <c r="E49" s="25"/>
      <c r="F49" s="25"/>
      <c r="G49" s="25"/>
      <c r="H49" s="25"/>
    </row>
    <row r="50" spans="2:10" ht="13.5" thickBot="1" x14ac:dyDescent="0.35">
      <c r="E50" s="48">
        <f>SUM(E24:E49)</f>
        <v>3320.1</v>
      </c>
      <c r="F50" s="49"/>
      <c r="G50" s="49"/>
      <c r="H50" s="48">
        <f>SUM(H24:H49)</f>
        <v>88.5</v>
      </c>
      <c r="J50" s="23"/>
    </row>
    <row r="51" spans="2:10" ht="13.5" thickTop="1" x14ac:dyDescent="0.3">
      <c r="E51" s="49"/>
      <c r="F51" s="49"/>
      <c r="G51" s="49"/>
      <c r="H51" s="49"/>
    </row>
    <row r="52" spans="2:10" ht="13" hidden="1" x14ac:dyDescent="0.3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5"/>
    <row r="54" spans="2:10" hidden="1" x14ac:dyDescent="0.25">
      <c r="B54" s="1" t="s">
        <v>47</v>
      </c>
      <c r="E54" s="25"/>
      <c r="F54" s="25"/>
      <c r="G54" s="25"/>
      <c r="H54" s="25"/>
    </row>
    <row r="55" spans="2:10" hidden="1" x14ac:dyDescent="0.25">
      <c r="E55" s="25"/>
      <c r="F55" s="25"/>
      <c r="G55" s="25"/>
      <c r="H55" s="25"/>
    </row>
    <row r="56" spans="2:10" hidden="1" x14ac:dyDescent="0.25">
      <c r="B56" s="1" t="s">
        <v>48</v>
      </c>
      <c r="E56" s="25"/>
      <c r="F56" s="25"/>
      <c r="G56" s="25"/>
      <c r="H56" s="25"/>
    </row>
    <row r="57" spans="2:10" hidden="1" x14ac:dyDescent="0.25">
      <c r="E57" s="25"/>
      <c r="F57" s="25"/>
      <c r="G57" s="25"/>
      <c r="H57" s="25"/>
    </row>
    <row r="58" spans="2:10" hidden="1" x14ac:dyDescent="0.25">
      <c r="B58" s="1" t="s">
        <v>49</v>
      </c>
      <c r="E58" s="25"/>
      <c r="F58" s="25"/>
      <c r="G58" s="25"/>
      <c r="H58" s="25"/>
    </row>
    <row r="59" spans="2:10" hidden="1" x14ac:dyDescent="0.25">
      <c r="E59" s="25"/>
      <c r="F59" s="25"/>
      <c r="G59" s="25"/>
      <c r="H59" s="25"/>
    </row>
    <row r="60" spans="2:10" hidden="1" x14ac:dyDescent="0.25">
      <c r="B60" s="1" t="s">
        <v>50</v>
      </c>
      <c r="E60" s="25"/>
      <c r="F60" s="25"/>
      <c r="G60" s="25"/>
      <c r="H60" s="25"/>
    </row>
    <row r="61" spans="2:10" hidden="1" x14ac:dyDescent="0.25">
      <c r="E61" s="25"/>
      <c r="F61" s="25"/>
      <c r="G61" s="25"/>
      <c r="H61" s="25"/>
    </row>
    <row r="62" spans="2:10" hidden="1" x14ac:dyDescent="0.25">
      <c r="B62" s="1" t="s">
        <v>51</v>
      </c>
      <c r="E62" s="25"/>
      <c r="F62" s="25"/>
      <c r="G62" s="25"/>
      <c r="H62" s="25"/>
    </row>
    <row r="63" spans="2:10" hidden="1" x14ac:dyDescent="0.25">
      <c r="E63" s="25"/>
      <c r="F63" s="25"/>
      <c r="G63" s="25"/>
      <c r="H63" s="25"/>
    </row>
    <row r="64" spans="2:10" hidden="1" x14ac:dyDescent="0.25">
      <c r="B64" s="1" t="s">
        <v>52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53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54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92" t="s">
        <v>55</v>
      </c>
      <c r="C77" s="92"/>
      <c r="D77" s="92"/>
      <c r="E77" s="92"/>
      <c r="F77" s="92"/>
      <c r="G77" s="92"/>
      <c r="H77" s="92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77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>
        <v>0</v>
      </c>
      <c r="F81" s="25"/>
      <c r="G81" s="25"/>
      <c r="H81" s="56">
        <v>0</v>
      </c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83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56</v>
      </c>
      <c r="E85" s="25">
        <f>BALANCE!G16</f>
        <v>187.1</v>
      </c>
      <c r="F85" s="25"/>
      <c r="G85" s="25"/>
      <c r="H85" s="25">
        <f>18.7+65.5</f>
        <v>84.2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75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187.1</v>
      </c>
      <c r="F90" s="36"/>
      <c r="G90" s="36"/>
      <c r="H90" s="38">
        <f>SUM(H79:H89)</f>
        <v>84.2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E104" s="36"/>
      <c r="F104" s="36"/>
      <c r="G104" s="36"/>
      <c r="H104" s="36"/>
    </row>
    <row r="105" spans="2:8" ht="13" x14ac:dyDescent="0.3">
      <c r="E105" s="36"/>
      <c r="F105" s="36"/>
      <c r="G105" s="36"/>
      <c r="H105" s="36"/>
    </row>
    <row r="106" spans="2:8" ht="13" x14ac:dyDescent="0.3">
      <c r="B106" s="92" t="s">
        <v>57</v>
      </c>
      <c r="C106" s="92"/>
      <c r="D106" s="92"/>
      <c r="E106" s="92"/>
      <c r="F106" s="92"/>
      <c r="G106" s="92"/>
      <c r="H106" s="92"/>
    </row>
    <row r="107" spans="2:8" ht="13" x14ac:dyDescent="0.3">
      <c r="D107" s="23"/>
      <c r="E107" s="35"/>
      <c r="F107" s="35"/>
      <c r="G107" s="35"/>
      <c r="H107" s="35"/>
    </row>
    <row r="108" spans="2:8" x14ac:dyDescent="0.25">
      <c r="B108" s="1" t="s">
        <v>58</v>
      </c>
      <c r="D108" s="23"/>
      <c r="E108" s="23">
        <v>3578.3</v>
      </c>
      <c r="H108" s="23">
        <v>3578.3</v>
      </c>
    </row>
    <row r="109" spans="2:8" x14ac:dyDescent="0.25">
      <c r="D109" s="23"/>
      <c r="E109" s="23"/>
      <c r="H109" s="23"/>
    </row>
    <row r="110" spans="2:8" x14ac:dyDescent="0.25">
      <c r="B110" s="1" t="s">
        <v>59</v>
      </c>
      <c r="D110" s="23"/>
      <c r="E110" s="23">
        <v>4148</v>
      </c>
      <c r="H110" s="23">
        <v>4148</v>
      </c>
    </row>
    <row r="111" spans="2:8" x14ac:dyDescent="0.25">
      <c r="D111" s="23"/>
      <c r="E111" s="23"/>
      <c r="H111" s="23"/>
    </row>
    <row r="112" spans="2:8" x14ac:dyDescent="0.25">
      <c r="B112" s="1" t="s">
        <v>60</v>
      </c>
      <c r="D112" s="23"/>
      <c r="E112" s="23">
        <v>8905.6</v>
      </c>
      <c r="H112" s="23">
        <v>8521.7000000000007</v>
      </c>
    </row>
    <row r="113" spans="2:8" x14ac:dyDescent="0.25">
      <c r="D113" s="23"/>
      <c r="E113" s="23"/>
      <c r="H113" s="23"/>
    </row>
    <row r="114" spans="2:8" x14ac:dyDescent="0.25">
      <c r="B114" s="1" t="s">
        <v>61</v>
      </c>
      <c r="D114" s="23"/>
      <c r="E114" s="23">
        <v>123</v>
      </c>
      <c r="H114" s="23">
        <v>123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23">
        <v>211.8</v>
      </c>
      <c r="H116" s="23">
        <v>293.39999999999998</v>
      </c>
    </row>
    <row r="117" spans="2:8" x14ac:dyDescent="0.25">
      <c r="D117" s="23"/>
      <c r="E117" s="23"/>
      <c r="H117" s="23"/>
    </row>
    <row r="118" spans="2:8" x14ac:dyDescent="0.25">
      <c r="B118" s="1" t="s">
        <v>111</v>
      </c>
      <c r="D118" s="23"/>
      <c r="E118" s="23">
        <v>0</v>
      </c>
      <c r="H118" s="23">
        <v>0</v>
      </c>
    </row>
    <row r="119" spans="2:8" x14ac:dyDescent="0.25">
      <c r="D119" s="23"/>
      <c r="E119" s="23"/>
      <c r="H119" s="23"/>
    </row>
    <row r="120" spans="2:8" x14ac:dyDescent="0.25">
      <c r="B120" s="1" t="s">
        <v>63</v>
      </c>
      <c r="D120" s="23"/>
      <c r="E120" s="57">
        <v>-3297.1</v>
      </c>
      <c r="H120" s="57">
        <v>-3015.5</v>
      </c>
    </row>
    <row r="121" spans="2:8" x14ac:dyDescent="0.25">
      <c r="D121" s="23"/>
      <c r="E121" s="23"/>
      <c r="H121" s="23"/>
    </row>
    <row r="122" spans="2:8" ht="13.5" thickBot="1" x14ac:dyDescent="0.35">
      <c r="D122" s="23"/>
      <c r="E122" s="58">
        <f>SUM(E108:E120)</f>
        <v>13669.6</v>
      </c>
      <c r="H122" s="58">
        <f>SUM(H108:H120)</f>
        <v>13648.900000000001</v>
      </c>
    </row>
    <row r="123" spans="2:8" ht="13.5" thickTop="1" x14ac:dyDescent="0.3">
      <c r="D123" s="23"/>
      <c r="E123" s="19"/>
      <c r="H123" s="19"/>
    </row>
    <row r="124" spans="2:8" ht="13" x14ac:dyDescent="0.3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5">
      <c r="C125" s="2"/>
    </row>
    <row r="126" spans="2:8" x14ac:dyDescent="0.25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5">
      <c r="C127" s="2"/>
      <c r="D127" s="2"/>
      <c r="E127" s="25"/>
      <c r="F127" s="8"/>
      <c r="G127" s="8"/>
      <c r="H127" s="25"/>
    </row>
    <row r="128" spans="2:8" ht="13.5" thickBot="1" x14ac:dyDescent="0.3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3">
      <c r="C129" s="54"/>
      <c r="E129" s="25"/>
      <c r="F129" s="25"/>
      <c r="G129" s="25"/>
      <c r="H129" s="25"/>
    </row>
    <row r="130" spans="2:11" ht="13" x14ac:dyDescent="0.3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5">
      <c r="B132" s="1" t="s">
        <v>65</v>
      </c>
      <c r="E132" s="25"/>
      <c r="H132" s="25"/>
    </row>
    <row r="133" spans="2:11" hidden="1" x14ac:dyDescent="0.25">
      <c r="E133" s="25"/>
      <c r="H133" s="25"/>
    </row>
    <row r="134" spans="2:11" x14ac:dyDescent="0.25">
      <c r="B134" s="1" t="s">
        <v>66</v>
      </c>
      <c r="E134" s="25">
        <f>BALANCE!G36</f>
        <v>1099.9000000000001</v>
      </c>
      <c r="H134" s="25">
        <f>BALANCE!I36</f>
        <v>1363.1432500000001</v>
      </c>
    </row>
    <row r="135" spans="2:11" x14ac:dyDescent="0.25">
      <c r="E135" s="43"/>
      <c r="H135" s="43"/>
    </row>
    <row r="136" spans="2:11" hidden="1" x14ac:dyDescent="0.25">
      <c r="B136" s="2" t="s">
        <v>26</v>
      </c>
      <c r="E136" s="43">
        <v>0</v>
      </c>
      <c r="H136" s="43">
        <v>0</v>
      </c>
    </row>
    <row r="137" spans="2:11" x14ac:dyDescent="0.25">
      <c r="E137" s="53"/>
      <c r="H137" s="53"/>
    </row>
    <row r="138" spans="2:11" ht="13.5" thickBot="1" x14ac:dyDescent="0.35">
      <c r="E138" s="59">
        <f>SUM(E132:E136)</f>
        <v>1099.9000000000001</v>
      </c>
      <c r="F138" s="25"/>
      <c r="G138" s="25"/>
      <c r="H138" s="59">
        <f>SUM(H132:H136)</f>
        <v>1363.1432500000001</v>
      </c>
    </row>
    <row r="139" spans="2:11" ht="13" thickTop="1" x14ac:dyDescent="0.25">
      <c r="E139" s="53"/>
      <c r="F139" s="25"/>
      <c r="G139" s="25"/>
      <c r="H139" s="53"/>
    </row>
    <row r="140" spans="2:11" ht="13" x14ac:dyDescent="0.3">
      <c r="B140" s="92" t="s">
        <v>67</v>
      </c>
      <c r="C140" s="92"/>
      <c r="D140" s="92"/>
      <c r="E140" s="92"/>
      <c r="F140" s="92"/>
      <c r="G140" s="92"/>
      <c r="H140" s="92"/>
    </row>
    <row r="141" spans="2:11" ht="13" x14ac:dyDescent="0.3">
      <c r="B141" s="60"/>
      <c r="C141" s="60"/>
      <c r="D141" s="60"/>
      <c r="E141" s="60"/>
      <c r="F141" s="60"/>
      <c r="G141" s="60"/>
      <c r="H141" s="60"/>
    </row>
    <row r="142" spans="2:11" ht="13" x14ac:dyDescent="0.3">
      <c r="E142" s="35"/>
      <c r="F142" s="35"/>
      <c r="G142" s="35"/>
      <c r="H142" s="35"/>
    </row>
    <row r="143" spans="2:11" x14ac:dyDescent="0.25">
      <c r="B143" s="1" t="s">
        <v>68</v>
      </c>
      <c r="E143" s="25">
        <v>89.2</v>
      </c>
      <c r="F143" s="25"/>
      <c r="G143" s="25"/>
      <c r="H143" s="25">
        <v>40</v>
      </c>
      <c r="J143" s="25"/>
      <c r="K143" s="25"/>
    </row>
    <row r="144" spans="2:11" x14ac:dyDescent="0.25">
      <c r="E144" s="25"/>
      <c r="F144" s="25"/>
      <c r="G144" s="25"/>
      <c r="H144" s="25"/>
      <c r="J144" s="25"/>
      <c r="K144" s="25"/>
    </row>
    <row r="145" spans="2:11" hidden="1" x14ac:dyDescent="0.25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5">
      <c r="E146" s="25"/>
      <c r="F146" s="25"/>
      <c r="G146" s="25"/>
      <c r="H146" s="25"/>
      <c r="K146" s="25"/>
    </row>
    <row r="147" spans="2:11" hidden="1" x14ac:dyDescent="0.25">
      <c r="B147" s="1" t="s">
        <v>70</v>
      </c>
      <c r="E147" s="25"/>
      <c r="F147" s="25"/>
      <c r="G147" s="25"/>
      <c r="H147" s="25"/>
      <c r="K147" s="25"/>
    </row>
    <row r="148" spans="2:11" hidden="1" x14ac:dyDescent="0.25">
      <c r="E148" s="25"/>
      <c r="F148" s="25"/>
      <c r="G148" s="25"/>
      <c r="H148" s="25"/>
      <c r="K148" s="25"/>
    </row>
    <row r="149" spans="2:11" x14ac:dyDescent="0.25">
      <c r="B149" s="1" t="s">
        <v>71</v>
      </c>
      <c r="E149" s="26">
        <v>514.1</v>
      </c>
      <c r="F149" s="25"/>
      <c r="G149" s="25"/>
      <c r="H149" s="26">
        <v>485.2</v>
      </c>
      <c r="K149" s="25"/>
    </row>
    <row r="150" spans="2:11" x14ac:dyDescent="0.25">
      <c r="E150" s="25"/>
      <c r="F150" s="25"/>
      <c r="G150" s="25"/>
      <c r="H150" s="25"/>
      <c r="K150" s="25"/>
    </row>
    <row r="151" spans="2:11" ht="13.5" thickBot="1" x14ac:dyDescent="0.35">
      <c r="E151" s="38">
        <f>SUM(E143:E149)</f>
        <v>603.30000000000007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3">
      <c r="E152" s="36"/>
      <c r="F152" s="36"/>
      <c r="G152" s="36"/>
      <c r="H152" s="36"/>
    </row>
    <row r="153" spans="2:11" ht="13" x14ac:dyDescent="0.3">
      <c r="B153" s="92" t="s">
        <v>72</v>
      </c>
      <c r="C153" s="92"/>
      <c r="D153" s="92"/>
      <c r="E153" s="92"/>
      <c r="F153" s="92"/>
      <c r="G153" s="92"/>
      <c r="H153" s="92"/>
    </row>
    <row r="154" spans="2:11" ht="13" x14ac:dyDescent="0.3">
      <c r="B154" s="66"/>
      <c r="C154" s="66"/>
      <c r="D154" s="66"/>
      <c r="E154" s="66"/>
      <c r="F154" s="66"/>
      <c r="G154" s="66"/>
      <c r="H154" s="66"/>
    </row>
    <row r="155" spans="2:11" ht="13" hidden="1" x14ac:dyDescent="0.3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5">
      <c r="E156" s="23"/>
      <c r="F156" s="23"/>
      <c r="G156" s="23"/>
      <c r="H156" s="23"/>
    </row>
    <row r="157" spans="2:11" ht="13" hidden="1" x14ac:dyDescent="0.3">
      <c r="B157" s="1" t="s">
        <v>73</v>
      </c>
      <c r="E157" s="13">
        <v>0</v>
      </c>
      <c r="H157" s="13">
        <v>0</v>
      </c>
    </row>
    <row r="158" spans="2:11" ht="13" hidden="1" x14ac:dyDescent="0.3">
      <c r="E158" s="13"/>
      <c r="H158" s="13"/>
    </row>
    <row r="159" spans="2:11" x14ac:dyDescent="0.25">
      <c r="B159" s="1" t="s">
        <v>74</v>
      </c>
      <c r="E159" s="26">
        <f>BALANCE!G49</f>
        <v>5006.3999999999996</v>
      </c>
      <c r="H159" s="26">
        <f>BALANCE!I49</f>
        <v>7468.0298400000001</v>
      </c>
    </row>
    <row r="161" spans="2:8" ht="13.5" thickBot="1" x14ac:dyDescent="0.35">
      <c r="B161" s="3"/>
      <c r="E161" s="58">
        <f>SUM(E155:E159)</f>
        <v>5006.3999999999996</v>
      </c>
      <c r="H161" s="58">
        <f>SUM(H155:H159)</f>
        <v>7468.0298400000001</v>
      </c>
    </row>
    <row r="162" spans="2:8" ht="13.5" thickTop="1" x14ac:dyDescent="0.3">
      <c r="B162" s="3"/>
      <c r="E162" s="19"/>
      <c r="H162" s="19"/>
    </row>
    <row r="163" spans="2:8" ht="13" x14ac:dyDescent="0.3">
      <c r="B163" s="3"/>
      <c r="E163" s="19"/>
      <c r="H163" s="19"/>
    </row>
    <row r="164" spans="2:8" ht="13" hidden="1" x14ac:dyDescent="0.3">
      <c r="B164" s="3"/>
      <c r="E164" s="19"/>
      <c r="H164" s="19"/>
    </row>
    <row r="165" spans="2:8" ht="13" hidden="1" x14ac:dyDescent="0.3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5">
      <c r="E166" s="23"/>
      <c r="H166" s="23"/>
    </row>
    <row r="167" spans="2:8" ht="13.5" hidden="1" thickBot="1" x14ac:dyDescent="0.35">
      <c r="E167" s="58">
        <f>E165</f>
        <v>0</v>
      </c>
      <c r="H167" s="58">
        <f>H165</f>
        <v>0</v>
      </c>
    </row>
    <row r="168" spans="2:8" hidden="1" x14ac:dyDescent="0.25"/>
    <row r="169" spans="2:8" hidden="1" x14ac:dyDescent="0.25"/>
    <row r="186" spans="1:8" x14ac:dyDescent="0.25">
      <c r="A186" s="67"/>
      <c r="E186" s="23"/>
      <c r="H186" s="23"/>
    </row>
    <row r="187" spans="1:8" x14ac:dyDescent="0.25">
      <c r="A187" s="67"/>
      <c r="E187" s="23"/>
      <c r="H187" s="23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  <row r="191" spans="1:8" x14ac:dyDescent="0.25">
      <c r="A191" s="67"/>
    </row>
    <row r="192" spans="1:8" x14ac:dyDescent="0.25">
      <c r="A192" s="67"/>
    </row>
    <row r="193" spans="1:1" x14ac:dyDescent="0.25">
      <c r="A193" s="67"/>
    </row>
    <row r="194" spans="1:1" x14ac:dyDescent="0.25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MichellsAlvarenga</cp:lastModifiedBy>
  <cp:lastPrinted>2020-05-08T14:28:30Z</cp:lastPrinted>
  <dcterms:created xsi:type="dcterms:W3CDTF">2009-05-06T00:19:57Z</dcterms:created>
  <dcterms:modified xsi:type="dcterms:W3CDTF">2020-09-28T17:46:13Z</dcterms:modified>
</cp:coreProperties>
</file>