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4.5 EEFF FEDECRÉDITO\2020\07 julio 2020\"/>
    </mc:Choice>
  </mc:AlternateContent>
  <xr:revisionPtr revIDLastSave="0" documentId="13_ncr:1_{A5CFAD08-5825-47CF-AA95-345613E778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ANCE JUL 2020-2019" sheetId="2" r:id="rId1"/>
    <sheet name="ESTAD.RESULT. JUL 2020-2019" sheetId="3" r:id="rId2"/>
    <sheet name="PRINC.INDIC.FINANC." sheetId="7" state="hidden" r:id="rId3"/>
  </sheets>
  <definedNames>
    <definedName name="A_impresión_IM">#REF!</definedName>
    <definedName name="_xlnm.Print_Area" localSheetId="0">'BALANCE JUL 2020-2019'!$B$1:$J$82</definedName>
    <definedName name="_xlnm.Print_Area" localSheetId="1">'ESTAD.RESULT. JUL 2020-2019'!$B$1:$I$61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3" l="1"/>
  <c r="D69" i="2" l="1"/>
  <c r="F69" i="2"/>
  <c r="D13" i="2" l="1"/>
  <c r="F47" i="2" l="1"/>
  <c r="C48" i="3" l="1"/>
  <c r="D9" i="2" l="1"/>
  <c r="D47" i="2" l="1"/>
  <c r="D56" i="2" s="1"/>
  <c r="F61" i="2" l="1"/>
  <c r="F72" i="2" s="1"/>
  <c r="F56" i="2"/>
  <c r="F42" i="2"/>
  <c r="F13" i="2"/>
  <c r="F9" i="2" s="1"/>
  <c r="F35" i="2" s="1"/>
  <c r="E48" i="3"/>
  <c r="E37" i="3"/>
  <c r="E25" i="3"/>
  <c r="E28" i="3" s="1"/>
  <c r="E15" i="3"/>
  <c r="E30" i="3" l="1"/>
  <c r="E41" i="3" s="1"/>
  <c r="E50" i="3" s="1"/>
  <c r="E52" i="3" s="1"/>
  <c r="E54" i="3" s="1"/>
  <c r="E56" i="3" s="1"/>
  <c r="E60" i="3" s="1"/>
  <c r="F74" i="2"/>
  <c r="E58" i="3" l="1"/>
  <c r="C25" i="3" l="1"/>
  <c r="C28" i="3" s="1"/>
  <c r="C15" i="3"/>
  <c r="G51" i="3" l="1"/>
  <c r="I51" i="3" s="1"/>
  <c r="H52" i="3" l="1"/>
  <c r="F52" i="3"/>
  <c r="G53" i="3" l="1"/>
  <c r="I53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3" i="3"/>
  <c r="G35" i="3"/>
  <c r="I35" i="3" s="1"/>
  <c r="G45" i="3"/>
  <c r="I45" i="3" s="1"/>
  <c r="G46" i="3"/>
  <c r="I46" i="3" s="1"/>
  <c r="G55" i="3"/>
  <c r="I55" i="3" s="1"/>
  <c r="G57" i="3"/>
  <c r="I57" i="3" s="1"/>
  <c r="F58" i="3"/>
  <c r="H58" i="3"/>
  <c r="G59" i="3"/>
  <c r="I59" i="3" s="1"/>
  <c r="I33" i="3" l="1"/>
  <c r="G37" i="3"/>
  <c r="I37" i="3" s="1"/>
  <c r="C30" i="3"/>
  <c r="C41" i="3" s="1"/>
  <c r="G15" i="3"/>
  <c r="I15" i="3" s="1"/>
  <c r="G48" i="3"/>
  <c r="I48" i="3" s="1"/>
  <c r="G25" i="3"/>
  <c r="I25" i="3" s="1"/>
  <c r="C50" i="3" l="1"/>
  <c r="C52" i="3" s="1"/>
  <c r="G28" i="3"/>
  <c r="I28" i="3" s="1"/>
  <c r="G30" i="3"/>
  <c r="I30" i="3" s="1"/>
  <c r="H71" i="2"/>
  <c r="C54" i="3" l="1"/>
  <c r="C56" i="3" s="1"/>
  <c r="G50" i="3"/>
  <c r="I50" i="3" s="1"/>
  <c r="G41" i="3"/>
  <c r="I41" i="3" s="1"/>
  <c r="G52" i="3" l="1"/>
  <c r="I52" i="3" s="1"/>
  <c r="G54" i="3"/>
  <c r="C58" i="3"/>
  <c r="C60" i="3"/>
  <c r="G56" i="3" l="1"/>
  <c r="I54" i="3"/>
  <c r="G60" i="3" l="1"/>
  <c r="I60" i="3" s="1"/>
  <c r="I56" i="3"/>
  <c r="G58" i="3"/>
  <c r="I58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D72" i="2" s="1"/>
  <c r="H72" i="2" s="1"/>
  <c r="J7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H23" i="2"/>
  <c r="J23" i="2" s="1"/>
  <c r="H12" i="2"/>
  <c r="J12" i="2" s="1"/>
  <c r="H10" i="2"/>
  <c r="J10" i="2" s="1"/>
  <c r="D74" i="2" l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<sst xmlns="http://schemas.openxmlformats.org/spreadsheetml/2006/main" count="158" uniqueCount="127">
  <si>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</si>
  <si>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</si>
  <si>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</si>
  <si>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</si>
  <si>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</si>
  <si>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</si>
  <si>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</si>
  <si>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</si>
  <si>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</si>
  <si>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</si>
  <si>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</si>
  <si>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</si>
  <si>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</si>
  <si>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</si>
  <si>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</si>
  <si>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</si>
  <si>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</si>
  <si>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</si>
  <si>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</si>
  <si>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</si>
  <si>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</si>
  <si>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</si>
  <si>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</si>
  <si>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</si>
  <si>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</si>
  <si>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</si>
  <si>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</si>
  <si>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</si>
  <si>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</si>
  <si>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</si>
  <si>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</si>
  <si>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</si>
  <si>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</si>
  <si>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</si>
  <si>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</si>
  <si>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</si>
  <si>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</si>
  <si>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</si>
  <si>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</si>
  <si>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</si>
  <si>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</si>
  <si>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</si>
  <si>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</si>
  <si>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</si>
  <si>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</si>
  <si>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</si>
  <si>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</si>
  <si>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</si>
  <si>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</si>
  <si>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</si>
  <si>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</si>
  <si>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</si>
  <si>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</si>
  <si>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</si>
  <si>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</si>
  <si>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</si>
  <si>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</si>
  <si>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</si>
  <si>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</si>
  <si>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</si>
  <si>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</si>
  <si>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</si>
  <si>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</si>
  <si>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</si>
  <si>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</si>
  <si>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</si>
  <si>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</si>
  <si>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</si>
  <si>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</si>
  <si>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</si>
  <si>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</si>
  <si>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</si>
  <si>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</si>
  <si>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</si>
  <si>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</si>
  <si>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</si>
  <si>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</si>
  <si>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</si>
  <si>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</si>
  <si>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</si>
  <si>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</si>
  <si>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</si>
  <si>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</si>
  <si>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</si>
  <si>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</si>
  <si>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</si>
  <si>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</si>
  <si>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</si>
  <si>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</si>
  <si>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</si>
  <si>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</si>
  <si>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</si>
  <si>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</si>
  <si>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</si>
  <si>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</si>
  <si>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</si>
  <si>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</si>
  <si>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</si>
  <si>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</si>
  <si>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</si>
  <si>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</si>
  <si>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</si>
  <si>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</si>
  <si>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</si>
  <si>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</si>
  <si>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</si>
  <si>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</si>
  <si>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</si>
  <si>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</si>
  <si>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</si>
  <si>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</si>
  <si>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</si>
  <si>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</si>
  <si>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</si>
  <si>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</si>
  <si>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</si>
  <si>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</si>
  <si>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</si>
  <si>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</si>
  <si>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2019</t>
  </si>
  <si>
    <t>UTILIDAD  DE OTRAS OPERACIONES</t>
  </si>
  <si>
    <t>2020</t>
  </si>
  <si>
    <t>ESTADO DE RESULTADOS</t>
  </si>
  <si>
    <t>BALANCE DE SITUACIÓN</t>
  </si>
  <si>
    <t>FEDECRÉDITO DE C.V.</t>
  </si>
  <si>
    <t>COMPARATIVO AL 31 DE JULIO DE 2020 Y 2019</t>
  </si>
  <si>
    <t xml:space="preserve">COMPARATIVO DEL 1 DE ENERO AL 31 DE JULIO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</si>
</sst>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6" fontId="38" fillId="0" borderId="0"/>
    <xf numFmtId="176" fontId="38" fillId="0" borderId="0"/>
    <xf numFmtId="0" fontId="42" fillId="0" borderId="0"/>
    <xf numFmtId="0" fontId="2" fillId="0" borderId="0"/>
  </cellStyleXfs>
  <cellXfs count="22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0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" fillId="0" borderId="0" xfId="1" applyNumberFormat="1" applyFont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8" fontId="15" fillId="0" borderId="0" xfId="4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5" fillId="0" borderId="0" xfId="5" applyNumberFormat="1" applyFont="1" applyBorder="1"/>
    <xf numFmtId="168" fontId="15" fillId="0" borderId="0" xfId="1" quotePrefix="1" applyNumberFormat="1" applyFont="1" applyBorder="1" applyAlignment="1">
      <alignment horizontal="left"/>
    </xf>
    <xf numFmtId="168" fontId="19" fillId="0" borderId="9" xfId="4" applyNumberFormat="1" applyFont="1" applyBorder="1"/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9" fillId="0" borderId="10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4" fontId="28" fillId="0" borderId="0" xfId="2" applyNumberFormat="1" applyFont="1" applyBorder="1" applyAlignment="1">
      <alignment vertical="center"/>
    </xf>
    <xf numFmtId="174" fontId="35" fillId="0" borderId="0" xfId="2" applyNumberFormat="1" applyFont="1" applyBorder="1" applyAlignment="1">
      <alignment vertical="center"/>
    </xf>
    <xf numFmtId="167" fontId="28" fillId="0" borderId="0" xfId="13" applyNumberFormat="1" applyFont="1" applyBorder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5" fontId="28" fillId="0" borderId="0" xfId="13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6" fontId="28" fillId="0" borderId="0" xfId="13" applyNumberFormat="1" applyFont="1" applyBorder="1" applyAlignment="1">
      <alignment vertical="center"/>
    </xf>
    <xf numFmtId="176" fontId="35" fillId="0" borderId="0" xfId="13" applyNumberFormat="1" applyFont="1" applyBorder="1" applyAlignment="1">
      <alignment vertical="center"/>
    </xf>
    <xf numFmtId="176" fontId="28" fillId="0" borderId="0" xfId="13" applyNumberFormat="1" applyFont="1" applyBorder="1"/>
    <xf numFmtId="168" fontId="28" fillId="0" borderId="0" xfId="13" applyNumberFormat="1" applyFont="1" applyBorder="1" applyAlignment="1">
      <alignment vertical="center"/>
    </xf>
    <xf numFmtId="168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6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5" fillId="0" borderId="9" xfId="4" applyNumberFormat="1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8" fontId="19" fillId="0" borderId="0" xfId="4" applyNumberFormat="1" applyFont="1" applyBorder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8" fontId="15" fillId="0" borderId="17" xfId="1" applyNumberFormat="1" applyFont="1" applyBorder="1" applyAlignment="1" applyProtection="1">
      <alignment horizontal="right"/>
    </xf>
    <xf numFmtId="168" fontId="19" fillId="0" borderId="28" xfId="1" applyNumberFormat="1" applyFont="1" applyBorder="1" applyAlignment="1" applyProtection="1">
      <alignment horizontal="right"/>
    </xf>
    <xf numFmtId="168" fontId="19" fillId="0" borderId="24" xfId="1" applyNumberFormat="1" applyFont="1" applyBorder="1" applyAlignment="1" applyProtection="1">
      <alignment horizontal="right"/>
    </xf>
    <xf numFmtId="167" fontId="15" fillId="0" borderId="16" xfId="1" applyNumberFormat="1" applyFont="1" applyBorder="1" applyProtection="1"/>
    <xf numFmtId="167" fontId="15" fillId="0" borderId="16" xfId="1" quotePrefix="1" applyNumberFormat="1" applyFont="1" applyBorder="1" applyAlignment="1">
      <alignment horizontal="left"/>
    </xf>
    <xf numFmtId="168" fontId="19" fillId="0" borderId="17" xfId="1" applyNumberFormat="1" applyFont="1" applyBorder="1" applyAlignment="1" applyProtection="1">
      <alignment horizontal="righ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168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8" fontId="19" fillId="0" borderId="22" xfId="1" applyNumberFormat="1" applyFont="1" applyBorder="1" applyAlignment="1" applyProtection="1">
      <alignment horizontal="right"/>
    </xf>
    <xf numFmtId="167" fontId="15" fillId="0" borderId="16" xfId="6" applyNumberFormat="1" applyFont="1" applyBorder="1" applyAlignment="1" applyProtection="1"/>
    <xf numFmtId="168" fontId="15" fillId="0" borderId="17" xfId="1" applyNumberFormat="1" applyFont="1" applyBorder="1" applyProtection="1"/>
    <xf numFmtId="167" fontId="19" fillId="0" borderId="16" xfId="1" applyNumberFormat="1" applyFont="1" applyBorder="1" applyAlignment="1">
      <alignment horizontal="left"/>
    </xf>
    <xf numFmtId="168" fontId="19" fillId="0" borderId="23" xfId="1" applyNumberFormat="1" applyFont="1" applyBorder="1" applyAlignment="1" applyProtection="1">
      <alignment horizontal="right"/>
    </xf>
    <xf numFmtId="168" fontId="15" fillId="0" borderId="21" xfId="1" applyNumberFormat="1" applyFont="1" applyBorder="1" applyAlignment="1" applyProtection="1">
      <alignment horizontal="right"/>
    </xf>
    <xf numFmtId="168" fontId="19" fillId="0" borderId="19" xfId="1" applyNumberFormat="1" applyFont="1" applyBorder="1" applyAlignment="1" applyProtection="1">
      <alignment horizontal="righ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8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8" fontId="4" fillId="0" borderId="33" xfId="1" applyNumberFormat="1" applyFont="1" applyBorder="1" applyProtection="1"/>
    <xf numFmtId="168" fontId="8" fillId="0" borderId="39" xfId="1" applyNumberFormat="1" applyFont="1" applyBorder="1" applyProtection="1"/>
    <xf numFmtId="168" fontId="9" fillId="0" borderId="33" xfId="1" applyNumberFormat="1" applyFont="1" applyBorder="1" applyAlignment="1" applyProtection="1">
      <alignment horizontal="right"/>
    </xf>
    <xf numFmtId="168" fontId="4" fillId="0" borderId="33" xfId="1" applyNumberFormat="1" applyFont="1" applyBorder="1" applyAlignment="1" applyProtection="1">
      <alignment horizontal="left"/>
    </xf>
    <xf numFmtId="168" fontId="4" fillId="0" borderId="39" xfId="1" applyNumberFormat="1" applyFont="1" applyBorder="1" applyProtection="1"/>
    <xf numFmtId="168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8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8" fontId="8" fillId="0" borderId="38" xfId="1" applyNumberFormat="1" applyFont="1" applyBorder="1" applyProtection="1"/>
    <xf numFmtId="168" fontId="4" fillId="0" borderId="40" xfId="1" applyNumberFormat="1" applyFont="1" applyBorder="1" applyProtection="1"/>
    <xf numFmtId="168" fontId="14" fillId="0" borderId="33" xfId="1" applyNumberFormat="1" applyFont="1" applyBorder="1" applyAlignment="1" applyProtection="1">
      <alignment horizontal="right"/>
    </xf>
    <xf numFmtId="168" fontId="8" fillId="0" borderId="35" xfId="1" applyNumberFormat="1" applyFont="1" applyBorder="1" applyProtection="1"/>
    <xf numFmtId="168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 applyProtection="1">
      <alignment horizontal="right"/>
    </xf>
    <xf numFmtId="168" fontId="9" fillId="0" borderId="43" xfId="1" applyNumberFormat="1" applyFont="1" applyBorder="1" applyAlignment="1" applyProtection="1">
      <alignment horizontal="right"/>
    </xf>
    <xf numFmtId="167" fontId="39" fillId="0" borderId="16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8" fontId="23" fillId="0" borderId="0" xfId="1" applyNumberFormat="1" applyFont="1" applyBorder="1" applyAlignment="1">
      <alignment horizontal="right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40" fillId="0" borderId="9" xfId="1" applyNumberFormat="1" applyFont="1" applyBorder="1" applyAlignment="1">
      <alignment horizontal="right"/>
    </xf>
    <xf numFmtId="168" fontId="24" fillId="0" borderId="0" xfId="1" applyNumberFormat="1" applyFont="1" applyBorder="1" applyAlignment="1">
      <alignment horizontal="center"/>
    </xf>
    <xf numFmtId="168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8" fontId="15" fillId="0" borderId="24" xfId="1" applyNumberFormat="1" applyFont="1" applyBorder="1" applyAlignment="1" applyProtection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Fill="1" applyBorder="1" applyAlignment="1">
      <alignment horizontal="center"/>
    </xf>
    <xf numFmtId="167" fontId="16" fillId="0" borderId="2" xfId="1" applyNumberFormat="1" applyFont="1" applyFill="1" applyBorder="1" applyAlignment="1">
      <alignment horizontal="center"/>
    </xf>
    <xf numFmtId="167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70" zoomScaleNormal="70" zoomScaleSheetLayoutView="70" workbookViewId="0"/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4" style="33" customWidth="1"/>
    <col min="5" max="5" width="1" style="33" customWidth="1"/>
    <col min="6" max="6" width="21.5546875" style="33" bestFit="1" customWidth="1"/>
    <col min="7" max="7" width="1" style="33" customWidth="1"/>
    <col min="8" max="8" width="23.3320312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21" thickTop="1" x14ac:dyDescent="0.35">
      <c r="B1" s="193" t="s">
        <v>124</v>
      </c>
      <c r="C1" s="194"/>
      <c r="D1" s="194"/>
      <c r="E1" s="194"/>
      <c r="F1" s="194"/>
      <c r="G1" s="194"/>
      <c r="H1" s="194"/>
      <c r="I1" s="194"/>
      <c r="J1" s="195"/>
    </row>
    <row r="2" spans="1:10" x14ac:dyDescent="0.35">
      <c r="B2" s="196" t="s">
        <v>123</v>
      </c>
      <c r="C2" s="197"/>
      <c r="D2" s="197"/>
      <c r="E2" s="197"/>
      <c r="F2" s="197"/>
      <c r="G2" s="197"/>
      <c r="H2" s="197"/>
      <c r="I2" s="197"/>
      <c r="J2" s="198"/>
    </row>
    <row r="3" spans="1:10" x14ac:dyDescent="0.35">
      <c r="B3" s="196" t="s">
        <v>125</v>
      </c>
      <c r="C3" s="197"/>
      <c r="D3" s="197"/>
      <c r="E3" s="197"/>
      <c r="F3" s="197"/>
      <c r="G3" s="197"/>
      <c r="H3" s="197"/>
      <c r="I3" s="197"/>
      <c r="J3" s="198"/>
    </row>
    <row r="4" spans="1:10" ht="21" thickBot="1" x14ac:dyDescent="0.4">
      <c r="B4" s="199" t="s">
        <v>0</v>
      </c>
      <c r="C4" s="200"/>
      <c r="D4" s="200"/>
      <c r="E4" s="200"/>
      <c r="F4" s="200"/>
      <c r="G4" s="200"/>
      <c r="H4" s="200"/>
      <c r="I4" s="200"/>
      <c r="J4" s="201"/>
    </row>
    <row r="5" spans="1:10" ht="21" hidden="1" thickTop="1" x14ac:dyDescent="0.35">
      <c r="B5" s="202"/>
      <c r="C5" s="203"/>
      <c r="D5" s="203"/>
      <c r="E5" s="203"/>
      <c r="F5" s="203"/>
      <c r="G5" s="203"/>
      <c r="H5" s="203"/>
      <c r="I5" s="203"/>
      <c r="J5" s="204"/>
    </row>
    <row r="6" spans="1:10" ht="21" thickTop="1" x14ac:dyDescent="0.35">
      <c r="B6" s="141"/>
      <c r="C6" s="3"/>
      <c r="D6" s="177" t="s">
        <v>1</v>
      </c>
      <c r="E6" s="177"/>
      <c r="F6" s="19" t="s">
        <v>1</v>
      </c>
      <c r="G6" s="19"/>
      <c r="H6" s="177" t="s">
        <v>2</v>
      </c>
      <c r="I6" s="19"/>
      <c r="J6" s="178"/>
    </row>
    <row r="7" spans="1:10" x14ac:dyDescent="0.35">
      <c r="B7" s="143" t="s">
        <v>3</v>
      </c>
      <c r="C7" s="5"/>
      <c r="D7" s="179">
        <v>2020</v>
      </c>
      <c r="E7" s="180"/>
      <c r="F7" s="179">
        <v>2019</v>
      </c>
      <c r="G7" s="180"/>
      <c r="H7" s="181" t="s">
        <v>4</v>
      </c>
      <c r="I7" s="182"/>
      <c r="J7" s="183" t="s">
        <v>5</v>
      </c>
    </row>
    <row r="8" spans="1:10" ht="9" customHeight="1" x14ac:dyDescent="0.35">
      <c r="B8" s="143"/>
      <c r="C8" s="5"/>
      <c r="D8" s="6"/>
      <c r="E8" s="6"/>
      <c r="F8" s="6"/>
      <c r="G8" s="6"/>
      <c r="H8" s="5"/>
      <c r="I8" s="5"/>
      <c r="J8" s="144"/>
    </row>
    <row r="9" spans="1:10" x14ac:dyDescent="0.35">
      <c r="B9" s="187" t="s">
        <v>6</v>
      </c>
      <c r="C9" s="7"/>
      <c r="D9" s="20">
        <f>D10+D12+D11+D13+D29</f>
        <v>510988.79999999999</v>
      </c>
      <c r="E9" s="189"/>
      <c r="F9" s="20">
        <f>F10+F12+F11+F13+F29</f>
        <v>473788.7</v>
      </c>
      <c r="G9" s="189"/>
      <c r="H9" s="20">
        <f t="shared" ref="H9:H14" si="0">D9-F9</f>
        <v>37200.099999999977</v>
      </c>
      <c r="I9" s="189"/>
      <c r="J9" s="157">
        <f t="shared" ref="J9:J14" si="1">H9/F9*100</f>
        <v>7.8516224637691812</v>
      </c>
    </row>
    <row r="10" spans="1:10" x14ac:dyDescent="0.35">
      <c r="A10" s="1">
        <v>111</v>
      </c>
      <c r="B10" s="146" t="s">
        <v>7</v>
      </c>
      <c r="C10" s="4"/>
      <c r="D10" s="10">
        <v>62053.1</v>
      </c>
      <c r="E10" s="10"/>
      <c r="F10" s="10">
        <v>46165.7</v>
      </c>
      <c r="G10" s="10"/>
      <c r="H10" s="10">
        <f t="shared" si="0"/>
        <v>15887.400000000001</v>
      </c>
      <c r="I10" s="10"/>
      <c r="J10" s="147">
        <f t="shared" si="1"/>
        <v>34.413861373270635</v>
      </c>
    </row>
    <row r="11" spans="1:10" hidden="1" x14ac:dyDescent="0.35">
      <c r="A11" s="1">
        <v>112</v>
      </c>
      <c r="B11" s="14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7">
        <v>100</v>
      </c>
    </row>
    <row r="12" spans="1:10" x14ac:dyDescent="0.35">
      <c r="A12" s="1">
        <v>113</v>
      </c>
      <c r="B12" s="146" t="s">
        <v>9</v>
      </c>
      <c r="C12" s="4"/>
      <c r="D12" s="10">
        <v>121821.3</v>
      </c>
      <c r="E12" s="10"/>
      <c r="F12" s="10">
        <v>81857</v>
      </c>
      <c r="G12" s="10"/>
      <c r="H12" s="10">
        <f t="shared" si="0"/>
        <v>39964.300000000003</v>
      </c>
      <c r="I12" s="10"/>
      <c r="J12" s="147">
        <f t="shared" si="1"/>
        <v>48.822092185152158</v>
      </c>
    </row>
    <row r="13" spans="1:10" x14ac:dyDescent="0.35">
      <c r="B13" s="143" t="s">
        <v>10</v>
      </c>
      <c r="C13" s="5"/>
      <c r="D13" s="8">
        <f>D14+D23</f>
        <v>330502.7</v>
      </c>
      <c r="E13" s="9"/>
      <c r="F13" s="8">
        <f>F14+F23</f>
        <v>349258.6</v>
      </c>
      <c r="G13" s="9"/>
      <c r="H13" s="8">
        <f t="shared" si="0"/>
        <v>-18755.899999999965</v>
      </c>
      <c r="I13" s="9"/>
      <c r="J13" s="145">
        <f t="shared" si="1"/>
        <v>-5.3702041982645428</v>
      </c>
    </row>
    <row r="14" spans="1:10" s="2" customFormat="1" ht="18" customHeight="1" x14ac:dyDescent="0.35">
      <c r="A14" s="1"/>
      <c r="B14" s="146" t="s">
        <v>11</v>
      </c>
      <c r="C14" s="4"/>
      <c r="D14" s="10">
        <v>329506.90000000002</v>
      </c>
      <c r="E14" s="10"/>
      <c r="F14" s="10">
        <v>348230</v>
      </c>
      <c r="G14" s="10"/>
      <c r="H14" s="10">
        <f t="shared" si="0"/>
        <v>-18723.099999999977</v>
      </c>
      <c r="I14" s="10"/>
      <c r="J14" s="147">
        <f t="shared" si="1"/>
        <v>-5.3766476179536449</v>
      </c>
    </row>
    <row r="15" spans="1:10" s="2" customFormat="1" ht="18" hidden="1" customHeight="1" x14ac:dyDescent="0.35">
      <c r="A15" s="1">
        <v>1141040101</v>
      </c>
      <c r="B15" s="146"/>
      <c r="C15" s="4"/>
      <c r="D15" s="10">
        <v>12.9315</v>
      </c>
      <c r="E15" s="10"/>
      <c r="F15" s="10">
        <v>12.9315</v>
      </c>
      <c r="G15" s="10"/>
      <c r="H15" s="10"/>
      <c r="I15" s="10"/>
      <c r="J15" s="147"/>
    </row>
    <row r="16" spans="1:10" s="2" customFormat="1" ht="18" hidden="1" customHeight="1" x14ac:dyDescent="0.35">
      <c r="A16" s="1">
        <v>114106020101</v>
      </c>
      <c r="B16" s="146"/>
      <c r="C16" s="4"/>
      <c r="D16" s="10">
        <v>9587.2050099999997</v>
      </c>
      <c r="E16" s="10"/>
      <c r="F16" s="10">
        <v>9587.2050099999997</v>
      </c>
      <c r="G16" s="10"/>
      <c r="H16" s="10"/>
      <c r="I16" s="10"/>
      <c r="J16" s="147"/>
    </row>
    <row r="17" spans="1:10" s="2" customFormat="1" ht="18" hidden="1" customHeight="1" x14ac:dyDescent="0.35">
      <c r="A17" s="1">
        <v>1141990201</v>
      </c>
      <c r="B17" s="146"/>
      <c r="C17" s="4"/>
      <c r="D17" s="10">
        <v>0</v>
      </c>
      <c r="E17" s="10"/>
      <c r="F17" s="10">
        <v>0</v>
      </c>
      <c r="G17" s="10"/>
      <c r="H17" s="10"/>
      <c r="I17" s="10"/>
      <c r="J17" s="147"/>
    </row>
    <row r="18" spans="1:10" s="2" customFormat="1" ht="18" hidden="1" customHeight="1" x14ac:dyDescent="0.35">
      <c r="A18" s="1">
        <v>1142040101</v>
      </c>
      <c r="B18" s="146"/>
      <c r="C18" s="4"/>
      <c r="D18" s="10">
        <v>916.08730000000003</v>
      </c>
      <c r="E18" s="10"/>
      <c r="F18" s="10">
        <v>916.08730000000003</v>
      </c>
      <c r="G18" s="10"/>
      <c r="H18" s="10"/>
      <c r="I18" s="10"/>
      <c r="J18" s="147"/>
    </row>
    <row r="19" spans="1:10" s="2" customFormat="1" ht="18" hidden="1" customHeight="1" x14ac:dyDescent="0.35">
      <c r="A19" s="1">
        <v>1142040701</v>
      </c>
      <c r="B19" s="146"/>
      <c r="C19" s="4"/>
      <c r="D19" s="10">
        <v>3656.8647999999998</v>
      </c>
      <c r="E19" s="10"/>
      <c r="F19" s="10">
        <v>3656.8647999999998</v>
      </c>
      <c r="G19" s="10"/>
      <c r="H19" s="10"/>
      <c r="I19" s="10"/>
      <c r="J19" s="147"/>
    </row>
    <row r="20" spans="1:10" s="2" customFormat="1" ht="18" hidden="1" customHeight="1" x14ac:dyDescent="0.35">
      <c r="A20" s="1">
        <v>114206010101</v>
      </c>
      <c r="B20" s="146"/>
      <c r="C20" s="4"/>
      <c r="D20" s="10">
        <v>227089.34777000002</v>
      </c>
      <c r="E20" s="10"/>
      <c r="F20" s="10">
        <v>227089.34777000002</v>
      </c>
      <c r="G20" s="10"/>
      <c r="H20" s="10"/>
      <c r="I20" s="10"/>
      <c r="J20" s="147"/>
    </row>
    <row r="21" spans="1:10" s="2" customFormat="1" ht="18" hidden="1" customHeight="1" x14ac:dyDescent="0.35">
      <c r="A21" s="1">
        <v>1148</v>
      </c>
      <c r="B21" s="146"/>
      <c r="C21" s="4"/>
      <c r="D21" s="10">
        <v>0</v>
      </c>
      <c r="E21" s="10"/>
      <c r="F21" s="10">
        <v>0</v>
      </c>
      <c r="G21" s="10"/>
      <c r="H21" s="10"/>
      <c r="I21" s="10"/>
      <c r="J21" s="147"/>
    </row>
    <row r="22" spans="1:10" s="2" customFormat="1" ht="18" hidden="1" customHeight="1" x14ac:dyDescent="0.35">
      <c r="A22" s="1">
        <v>1142060201</v>
      </c>
      <c r="B22" s="146"/>
      <c r="C22" s="4"/>
      <c r="D22" s="10">
        <v>0</v>
      </c>
      <c r="E22" s="10"/>
      <c r="F22" s="10">
        <v>0</v>
      </c>
      <c r="G22" s="10"/>
      <c r="H22" s="10"/>
      <c r="I22" s="10"/>
      <c r="J22" s="147"/>
    </row>
    <row r="23" spans="1:10" s="2" customFormat="1" x14ac:dyDescent="0.35">
      <c r="A23" s="1"/>
      <c r="B23" s="146" t="s">
        <v>12</v>
      </c>
      <c r="C23" s="4"/>
      <c r="D23" s="10">
        <v>995.8</v>
      </c>
      <c r="E23" s="10"/>
      <c r="F23" s="10">
        <v>1028.5999999999999</v>
      </c>
      <c r="G23" s="10"/>
      <c r="H23" s="10">
        <f>D23-F23</f>
        <v>-32.799999999999955</v>
      </c>
      <c r="I23" s="10"/>
      <c r="J23" s="147">
        <f>H23/F23*100</f>
        <v>-3.1888003111024652</v>
      </c>
    </row>
    <row r="24" spans="1:10" s="2" customFormat="1" hidden="1" x14ac:dyDescent="0.35">
      <c r="A24" s="1">
        <v>1141049901</v>
      </c>
      <c r="B24" s="146"/>
      <c r="C24" s="4"/>
      <c r="D24" s="10">
        <v>9.3170000000000003E-2</v>
      </c>
      <c r="E24" s="10"/>
      <c r="F24" s="10">
        <v>9.3170000000000003E-2</v>
      </c>
      <c r="G24" s="10"/>
      <c r="H24" s="10"/>
      <c r="I24" s="10"/>
      <c r="J24" s="147"/>
    </row>
    <row r="25" spans="1:10" s="2" customFormat="1" hidden="1" x14ac:dyDescent="0.35">
      <c r="A25" s="1">
        <v>1141069901</v>
      </c>
      <c r="B25" s="146"/>
      <c r="C25" s="4"/>
      <c r="D25" s="10">
        <v>35.63064</v>
      </c>
      <c r="E25" s="10"/>
      <c r="F25" s="10">
        <v>35.63064</v>
      </c>
      <c r="G25" s="10"/>
      <c r="H25" s="10"/>
      <c r="I25" s="10"/>
      <c r="J25" s="147"/>
    </row>
    <row r="26" spans="1:10" s="2" customFormat="1" hidden="1" x14ac:dyDescent="0.35">
      <c r="A26" s="1">
        <v>1142049901</v>
      </c>
      <c r="B26" s="146"/>
      <c r="C26" s="4"/>
      <c r="D26" s="10">
        <v>1.3703099999999999</v>
      </c>
      <c r="E26" s="10"/>
      <c r="F26" s="10">
        <v>1.3703099999999999</v>
      </c>
      <c r="G26" s="10"/>
      <c r="H26" s="10"/>
      <c r="I26" s="10"/>
      <c r="J26" s="147"/>
    </row>
    <row r="27" spans="1:10" s="2" customFormat="1" hidden="1" x14ac:dyDescent="0.35">
      <c r="A27" s="1">
        <v>1142069901</v>
      </c>
      <c r="B27" s="146"/>
      <c r="C27" s="4"/>
      <c r="D27" s="10">
        <v>769.73696999999993</v>
      </c>
      <c r="E27" s="10"/>
      <c r="F27" s="10">
        <v>769.73696999999993</v>
      </c>
      <c r="G27" s="10"/>
      <c r="H27" s="10"/>
      <c r="I27" s="10"/>
      <c r="J27" s="147"/>
    </row>
    <row r="28" spans="1:10" s="2" customFormat="1" hidden="1" x14ac:dyDescent="0.35">
      <c r="A28" s="1"/>
      <c r="B28" s="146"/>
      <c r="C28" s="4"/>
      <c r="D28" s="10"/>
      <c r="E28" s="10"/>
      <c r="F28" s="10"/>
      <c r="G28" s="10"/>
      <c r="H28" s="10"/>
      <c r="I28" s="10"/>
      <c r="J28" s="147"/>
    </row>
    <row r="29" spans="1:10" s="2" customFormat="1" x14ac:dyDescent="0.35">
      <c r="A29" s="1">
        <v>1149</v>
      </c>
      <c r="B29" s="191" t="s">
        <v>13</v>
      </c>
      <c r="C29" s="19"/>
      <c r="D29" s="13">
        <v>-3388.3</v>
      </c>
      <c r="E29" s="13"/>
      <c r="F29" s="13">
        <v>-3492.6</v>
      </c>
      <c r="G29" s="13"/>
      <c r="H29" s="13">
        <f>D29-F29</f>
        <v>104.29999999999973</v>
      </c>
      <c r="I29" s="13"/>
      <c r="J29" s="190">
        <f>H29/F29*100</f>
        <v>-2.9863139208612419</v>
      </c>
    </row>
    <row r="30" spans="1:10" s="2" customFormat="1" ht="9.75" hidden="1" customHeight="1" x14ac:dyDescent="0.35">
      <c r="A30" s="1"/>
      <c r="B30" s="146"/>
      <c r="C30" s="4"/>
      <c r="D30" s="3" t="s">
        <v>1</v>
      </c>
      <c r="E30" s="3"/>
      <c r="F30" s="3" t="s">
        <v>1</v>
      </c>
      <c r="G30" s="3"/>
      <c r="H30" s="3"/>
      <c r="I30" s="3"/>
      <c r="J30" s="142"/>
    </row>
    <row r="31" spans="1:10" s="2" customFormat="1" ht="24.75" customHeight="1" x14ac:dyDescent="0.35">
      <c r="A31" s="1">
        <v>12</v>
      </c>
      <c r="B31" s="146" t="s">
        <v>14</v>
      </c>
      <c r="C31" s="4"/>
      <c r="D31" s="10">
        <v>16986.099999999999</v>
      </c>
      <c r="E31" s="11"/>
      <c r="F31" s="10">
        <v>19056.8</v>
      </c>
      <c r="G31" s="10"/>
      <c r="H31" s="10">
        <f>D31-F31</f>
        <v>-2070.7000000000007</v>
      </c>
      <c r="I31" s="10"/>
      <c r="J31" s="147">
        <f>H31/F31*100</f>
        <v>-10.865937618068095</v>
      </c>
    </row>
    <row r="32" spans="1:10" s="2" customFormat="1" ht="24.75" customHeight="1" x14ac:dyDescent="0.35">
      <c r="A32" s="1">
        <v>126</v>
      </c>
      <c r="B32" s="146" t="s">
        <v>15</v>
      </c>
      <c r="C32" s="4"/>
      <c r="D32" s="10">
        <v>2255.6999999999998</v>
      </c>
      <c r="E32" s="11"/>
      <c r="F32" s="10">
        <v>2218.9</v>
      </c>
      <c r="G32" s="10"/>
      <c r="H32" s="10">
        <f>D32-F32</f>
        <v>36.799999999999727</v>
      </c>
      <c r="I32" s="10"/>
      <c r="J32" s="147">
        <f>H32/F32*100</f>
        <v>1.6584794267429683</v>
      </c>
    </row>
    <row r="33" spans="1:10" s="2" customFormat="1" x14ac:dyDescent="0.35">
      <c r="A33" s="1">
        <v>13</v>
      </c>
      <c r="B33" s="146" t="s">
        <v>16</v>
      </c>
      <c r="C33" s="4"/>
      <c r="D33" s="10">
        <v>12945.7</v>
      </c>
      <c r="E33" s="10"/>
      <c r="F33" s="10">
        <v>11284.5</v>
      </c>
      <c r="G33" s="10"/>
      <c r="H33" s="10">
        <f>D33-F33</f>
        <v>1661.2000000000007</v>
      </c>
      <c r="I33" s="10"/>
      <c r="J33" s="147">
        <f>H33/F33*100</f>
        <v>14.721077584297051</v>
      </c>
    </row>
    <row r="34" spans="1:10" s="2" customFormat="1" ht="6.75" customHeight="1" x14ac:dyDescent="0.35">
      <c r="A34" s="1"/>
      <c r="B34" s="146" t="s">
        <v>1</v>
      </c>
      <c r="C34" s="4"/>
      <c r="D34" s="8"/>
      <c r="E34" s="10"/>
      <c r="F34" s="8"/>
      <c r="G34" s="10"/>
      <c r="H34" s="8"/>
      <c r="I34" s="10"/>
      <c r="J34" s="145"/>
    </row>
    <row r="35" spans="1:10" s="2" customFormat="1" ht="21" thickBot="1" x14ac:dyDescent="0.4">
      <c r="A35" s="1"/>
      <c r="B35" s="156" t="s">
        <v>17</v>
      </c>
      <c r="C35" s="4"/>
      <c r="D35" s="12">
        <f>D9+D31+D32+D33</f>
        <v>543176.29999999993</v>
      </c>
      <c r="E35" s="13"/>
      <c r="F35" s="12">
        <f>F9+F31+F32+F33</f>
        <v>506348.9</v>
      </c>
      <c r="G35" s="13"/>
      <c r="H35" s="12">
        <f>H9+H31+H32+H33</f>
        <v>36827.39999999998</v>
      </c>
      <c r="I35" s="13"/>
      <c r="J35" s="148">
        <f>H35/F35*100</f>
        <v>7.2731272843685417</v>
      </c>
    </row>
    <row r="36" spans="1:10" s="2" customFormat="1" ht="7.5" customHeight="1" thickTop="1" x14ac:dyDescent="0.3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7.5" customHeight="1" x14ac:dyDescent="0.35">
      <c r="A37" s="1"/>
      <c r="B37" s="146"/>
      <c r="C37" s="4"/>
      <c r="D37" s="14"/>
      <c r="E37" s="14"/>
      <c r="F37" s="14"/>
      <c r="G37" s="14"/>
      <c r="H37" s="14"/>
      <c r="I37" s="14"/>
      <c r="J37" s="149"/>
    </row>
    <row r="38" spans="1:10" s="2" customFormat="1" ht="13.2" hidden="1" customHeight="1" x14ac:dyDescent="0.35">
      <c r="A38" s="1"/>
      <c r="B38" s="146" t="s">
        <v>1</v>
      </c>
      <c r="C38" s="4"/>
      <c r="D38" s="3"/>
      <c r="E38" s="3"/>
      <c r="F38" s="3"/>
      <c r="G38" s="14"/>
      <c r="H38" s="14"/>
      <c r="I38" s="14"/>
      <c r="J38" s="149"/>
    </row>
    <row r="39" spans="1:10" s="2" customFormat="1" hidden="1" x14ac:dyDescent="0.35">
      <c r="A39" s="1">
        <v>91</v>
      </c>
      <c r="B39" s="14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idden="1" x14ac:dyDescent="0.35">
      <c r="A40" s="1">
        <v>92</v>
      </c>
      <c r="B40" s="14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7">
        <f>H40/F40*100</f>
        <v>0</v>
      </c>
    </row>
    <row r="41" spans="1:10" s="2" customFormat="1" ht="10.5" hidden="1" customHeight="1" x14ac:dyDescent="0.35">
      <c r="A41" s="1"/>
      <c r="B41" s="146"/>
      <c r="C41" s="4"/>
      <c r="D41" s="11"/>
      <c r="E41" s="11"/>
      <c r="F41" s="11"/>
      <c r="G41" s="11"/>
      <c r="H41" s="11"/>
      <c r="I41" s="11"/>
      <c r="J41" s="150"/>
    </row>
    <row r="42" spans="1:10" s="2" customFormat="1" ht="21" hidden="1" thickBot="1" x14ac:dyDescent="0.4">
      <c r="A42" s="1"/>
      <c r="B42" s="146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51">
        <f>H42/F42*100</f>
        <v>0</v>
      </c>
    </row>
    <row r="43" spans="1:10" s="2" customFormat="1" ht="6.75" hidden="1" customHeight="1" thickTop="1" x14ac:dyDescent="0.35">
      <c r="A43" s="1"/>
      <c r="B43" s="146" t="s">
        <v>1</v>
      </c>
      <c r="C43" s="4"/>
      <c r="D43" s="14"/>
      <c r="E43" s="14"/>
      <c r="F43" s="14"/>
      <c r="G43" s="14"/>
      <c r="H43" s="14"/>
      <c r="I43" s="14"/>
      <c r="J43" s="149"/>
    </row>
    <row r="44" spans="1:10" s="2" customFormat="1" hidden="1" x14ac:dyDescent="0.35">
      <c r="A44" s="1"/>
      <c r="B44" s="146"/>
      <c r="C44" s="4"/>
      <c r="D44" s="14"/>
      <c r="E44" s="14"/>
      <c r="F44" s="14"/>
      <c r="G44" s="14"/>
      <c r="H44" s="14"/>
      <c r="I44" s="14"/>
      <c r="J44" s="152" t="s">
        <v>1</v>
      </c>
    </row>
    <row r="45" spans="1:10" s="2" customFormat="1" x14ac:dyDescent="0.35">
      <c r="A45" s="1"/>
      <c r="B45" s="143" t="s">
        <v>21</v>
      </c>
      <c r="C45" s="5"/>
      <c r="D45" s="3"/>
      <c r="E45" s="3"/>
      <c r="F45" s="3"/>
      <c r="G45" s="3"/>
      <c r="H45" s="3"/>
      <c r="I45" s="3"/>
      <c r="J45" s="153" t="s">
        <v>1</v>
      </c>
    </row>
    <row r="46" spans="1:10" s="2" customFormat="1" ht="8.4" customHeight="1" x14ac:dyDescent="0.35">
      <c r="A46" s="1"/>
      <c r="B46" s="143"/>
      <c r="C46" s="5"/>
      <c r="D46" s="3"/>
      <c r="E46" s="3"/>
      <c r="F46" s="3"/>
      <c r="G46" s="3"/>
      <c r="H46" s="3"/>
      <c r="I46" s="3"/>
      <c r="J46" s="153"/>
    </row>
    <row r="47" spans="1:10" s="2" customFormat="1" x14ac:dyDescent="0.35">
      <c r="A47" s="1"/>
      <c r="B47" s="188" t="s">
        <v>22</v>
      </c>
      <c r="C47" s="5"/>
      <c r="D47" s="20">
        <f>SUM(D48:D52)</f>
        <v>260194.90000000002</v>
      </c>
      <c r="E47" s="189"/>
      <c r="F47" s="20">
        <f>SUM(F48:F52)</f>
        <v>258998.39999999999</v>
      </c>
      <c r="G47" s="189"/>
      <c r="H47" s="20">
        <f t="shared" ref="H47:H56" si="2">D47-F47</f>
        <v>1196.5000000000291</v>
      </c>
      <c r="I47" s="189"/>
      <c r="J47" s="157">
        <f>H47/F47*100</f>
        <v>0.46197196584999328</v>
      </c>
    </row>
    <row r="48" spans="1:10" s="2" customFormat="1" ht="30.75" customHeight="1" x14ac:dyDescent="0.35">
      <c r="A48" s="1">
        <v>211</v>
      </c>
      <c r="B48" s="146" t="s">
        <v>23</v>
      </c>
      <c r="C48" s="5"/>
      <c r="D48" s="10">
        <v>39892.800000000003</v>
      </c>
      <c r="E48" s="9"/>
      <c r="F48" s="10">
        <v>24450.7</v>
      </c>
      <c r="G48" s="9"/>
      <c r="H48" s="10">
        <f>D48-F48</f>
        <v>15442.100000000002</v>
      </c>
      <c r="I48" s="10"/>
      <c r="J48" s="147">
        <f>H48/F48*100</f>
        <v>63.156065061531983</v>
      </c>
    </row>
    <row r="49" spans="1:11" s="2" customFormat="1" x14ac:dyDescent="0.35">
      <c r="A49" s="1">
        <v>212</v>
      </c>
      <c r="B49" s="146" t="s">
        <v>10</v>
      </c>
      <c r="C49" s="4"/>
      <c r="D49" s="10">
        <v>190203.9</v>
      </c>
      <c r="E49" s="10"/>
      <c r="F49" s="10">
        <v>204451.4</v>
      </c>
      <c r="G49" s="10"/>
      <c r="H49" s="10">
        <f t="shared" si="2"/>
        <v>-14247.5</v>
      </c>
      <c r="I49" s="10"/>
      <c r="J49" s="147">
        <f>H49/F49*100</f>
        <v>-6.9686487840141957</v>
      </c>
    </row>
    <row r="50" spans="1:11" s="2" customFormat="1" x14ac:dyDescent="0.35">
      <c r="A50" s="1">
        <v>213</v>
      </c>
      <c r="B50" s="146" t="s">
        <v>24</v>
      </c>
      <c r="C50" s="4"/>
      <c r="D50" s="10">
        <v>3</v>
      </c>
      <c r="E50" s="10"/>
      <c r="F50" s="10">
        <v>1</v>
      </c>
      <c r="G50" s="10"/>
      <c r="H50" s="10">
        <f t="shared" si="2"/>
        <v>2</v>
      </c>
      <c r="I50" s="10"/>
      <c r="J50" s="147">
        <f>H50/F50*100</f>
        <v>200</v>
      </c>
    </row>
    <row r="51" spans="1:11" s="2" customFormat="1" x14ac:dyDescent="0.35">
      <c r="A51" s="1">
        <v>214</v>
      </c>
      <c r="B51" s="146" t="s">
        <v>25</v>
      </c>
      <c r="C51" s="4"/>
      <c r="D51" s="10">
        <v>30095.200000000001</v>
      </c>
      <c r="E51" s="10"/>
      <c r="F51" s="10">
        <v>30095.3</v>
      </c>
      <c r="G51" s="10"/>
      <c r="H51" s="10">
        <f t="shared" si="2"/>
        <v>-9.9999999998544808E-2</v>
      </c>
      <c r="I51" s="10"/>
      <c r="J51" s="147">
        <f>H51/F51*100</f>
        <v>-3.322777975250116E-4</v>
      </c>
    </row>
    <row r="52" spans="1:11" s="2" customFormat="1" hidden="1" x14ac:dyDescent="0.35">
      <c r="A52" s="1"/>
      <c r="B52" s="146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7">
        <v>0</v>
      </c>
    </row>
    <row r="53" spans="1:11" s="2" customFormat="1" x14ac:dyDescent="0.35">
      <c r="A53" s="1">
        <v>22</v>
      </c>
      <c r="B53" s="146" t="s">
        <v>26</v>
      </c>
      <c r="C53" s="4"/>
      <c r="D53" s="10">
        <v>176320.4</v>
      </c>
      <c r="E53" s="10"/>
      <c r="F53" s="10">
        <v>150343.4</v>
      </c>
      <c r="G53" s="10"/>
      <c r="H53" s="10">
        <f t="shared" si="2"/>
        <v>25977</v>
      </c>
      <c r="I53" s="10"/>
      <c r="J53" s="147">
        <f>H53/F53*100</f>
        <v>17.278443882471727</v>
      </c>
    </row>
    <row r="54" spans="1:11" s="2" customFormat="1" ht="21" customHeight="1" x14ac:dyDescent="0.35">
      <c r="A54" s="1">
        <v>24</v>
      </c>
      <c r="B54" s="146" t="s">
        <v>27</v>
      </c>
      <c r="C54" s="4"/>
      <c r="D54" s="10">
        <v>3006.5</v>
      </c>
      <c r="E54" s="11"/>
      <c r="F54" s="10">
        <v>5016.3999999999996</v>
      </c>
      <c r="G54" s="11"/>
      <c r="H54" s="11">
        <f t="shared" si="2"/>
        <v>-2009.8999999999996</v>
      </c>
      <c r="I54" s="11"/>
      <c r="J54" s="147">
        <f>H54/F54*100</f>
        <v>-40.066581612311616</v>
      </c>
    </row>
    <row r="55" spans="1:11" s="2" customFormat="1" ht="6" customHeight="1" x14ac:dyDescent="0.35">
      <c r="A55" s="1"/>
      <c r="B55" s="146"/>
      <c r="C55" s="4"/>
      <c r="D55" s="11"/>
      <c r="E55" s="11"/>
      <c r="F55" s="11"/>
      <c r="G55" s="11"/>
      <c r="H55" s="11"/>
      <c r="I55" s="11"/>
      <c r="J55" s="154"/>
    </row>
    <row r="56" spans="1:11" s="2" customFormat="1" ht="21" thickBot="1" x14ac:dyDescent="0.4">
      <c r="A56" s="1"/>
      <c r="B56" s="156" t="s">
        <v>28</v>
      </c>
      <c r="C56" s="4"/>
      <c r="D56" s="12">
        <f>SUM(D47,D53,D54)</f>
        <v>439521.80000000005</v>
      </c>
      <c r="E56" s="13"/>
      <c r="F56" s="12">
        <f>SUM(F47,F53,F54)</f>
        <v>414358.2</v>
      </c>
      <c r="G56" s="13"/>
      <c r="H56" s="12">
        <f t="shared" si="2"/>
        <v>25163.600000000035</v>
      </c>
      <c r="I56" s="13"/>
      <c r="J56" s="148">
        <f>H56/F56*100</f>
        <v>6.0729098639776007</v>
      </c>
    </row>
    <row r="57" spans="1:11" s="2" customFormat="1" ht="8.25" customHeight="1" thickTop="1" x14ac:dyDescent="0.4">
      <c r="A57" s="1"/>
      <c r="B57" s="146" t="s">
        <v>1</v>
      </c>
      <c r="C57" s="4"/>
      <c r="D57" s="14"/>
      <c r="E57" s="14"/>
      <c r="F57" s="14"/>
      <c r="G57" s="14"/>
      <c r="H57" s="14"/>
      <c r="I57" s="14"/>
      <c r="J57" s="149"/>
      <c r="K57" s="16"/>
    </row>
    <row r="58" spans="1:11" s="2" customFormat="1" ht="12" customHeight="1" x14ac:dyDescent="0.35">
      <c r="A58" s="1"/>
      <c r="B58" s="146"/>
      <c r="C58" s="4"/>
      <c r="D58" s="14"/>
      <c r="E58" s="14"/>
      <c r="F58" s="14"/>
      <c r="G58" s="14"/>
      <c r="H58" s="14"/>
      <c r="I58" s="14"/>
      <c r="J58" s="149"/>
    </row>
    <row r="59" spans="1:11" s="2" customFormat="1" ht="22.2" x14ac:dyDescent="0.5">
      <c r="A59" s="1"/>
      <c r="B59" s="143" t="s">
        <v>29</v>
      </c>
      <c r="C59" s="5"/>
      <c r="D59" s="17"/>
      <c r="E59" s="17"/>
      <c r="F59" s="17"/>
      <c r="G59" s="3"/>
      <c r="H59" s="3"/>
      <c r="I59" s="3"/>
      <c r="J59" s="142"/>
    </row>
    <row r="60" spans="1:11" s="2" customFormat="1" ht="7.2" customHeight="1" x14ac:dyDescent="0.35">
      <c r="A60" s="1"/>
      <c r="B60" s="146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53" t="s">
        <v>1</v>
      </c>
    </row>
    <row r="61" spans="1:11" s="2" customFormat="1" x14ac:dyDescent="0.35">
      <c r="A61" s="1"/>
      <c r="B61" s="188" t="s">
        <v>30</v>
      </c>
      <c r="C61" s="182"/>
      <c r="D61" s="20">
        <f>SUM(D62:D63)</f>
        <v>70963.8</v>
      </c>
      <c r="E61" s="189"/>
      <c r="F61" s="20">
        <f>SUM(F62:F63)</f>
        <v>62924.4</v>
      </c>
      <c r="G61" s="189"/>
      <c r="H61" s="20">
        <f>D61-F61</f>
        <v>8039.4000000000015</v>
      </c>
      <c r="I61" s="189"/>
      <c r="J61" s="157">
        <f t="shared" ref="J61:J68" si="3">H61/F61*100</f>
        <v>12.776283921658374</v>
      </c>
    </row>
    <row r="62" spans="1:11" s="2" customFormat="1" x14ac:dyDescent="0.35">
      <c r="A62" s="1">
        <v>311</v>
      </c>
      <c r="B62" s="146" t="s">
        <v>31</v>
      </c>
      <c r="C62" s="4"/>
      <c r="D62" s="10">
        <v>71680.100000000006</v>
      </c>
      <c r="E62" s="10"/>
      <c r="F62" s="10">
        <v>63664.3</v>
      </c>
      <c r="G62" s="10"/>
      <c r="H62" s="10">
        <f>D62-F62</f>
        <v>8015.8000000000029</v>
      </c>
      <c r="I62" s="10"/>
      <c r="J62" s="147">
        <f t="shared" si="3"/>
        <v>12.590729812469473</v>
      </c>
    </row>
    <row r="63" spans="1:11" s="2" customFormat="1" x14ac:dyDescent="0.35">
      <c r="A63" s="1"/>
      <c r="B63" s="146" t="s">
        <v>32</v>
      </c>
      <c r="C63" s="4"/>
      <c r="D63" s="10">
        <v>-716.3</v>
      </c>
      <c r="E63" s="10"/>
      <c r="F63" s="10">
        <v>-739.9</v>
      </c>
      <c r="G63" s="10"/>
      <c r="H63" s="10">
        <f>D63-F63</f>
        <v>23.600000000000023</v>
      </c>
      <c r="I63" s="10"/>
      <c r="J63" s="147">
        <f>H63/F63*100</f>
        <v>-3.1896202189485101</v>
      </c>
    </row>
    <row r="64" spans="1:11" s="2" customFormat="1" x14ac:dyDescent="0.35">
      <c r="A64" s="1">
        <v>313</v>
      </c>
      <c r="B64" s="146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147">
        <f>H64/F64*100</f>
        <v>12.407304168551276</v>
      </c>
    </row>
    <row r="65" spans="1:11" s="2" customFormat="1" x14ac:dyDescent="0.35">
      <c r="A65" s="1">
        <v>321</v>
      </c>
      <c r="B65" s="155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47">
        <f t="shared" si="3"/>
        <v>1.9211593432161198</v>
      </c>
    </row>
    <row r="66" spans="1:11" s="2" customFormat="1" x14ac:dyDescent="0.35">
      <c r="A66" s="1">
        <v>322</v>
      </c>
      <c r="B66" s="14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x14ac:dyDescent="0.35">
      <c r="A67" s="1">
        <v>324</v>
      </c>
      <c r="B67" s="14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7">
        <f t="shared" si="3"/>
        <v>0</v>
      </c>
    </row>
    <row r="68" spans="1:11" s="2" customFormat="1" hidden="1" x14ac:dyDescent="0.35">
      <c r="A68" s="1">
        <v>325</v>
      </c>
      <c r="B68" s="14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7" t="e">
        <f t="shared" si="3"/>
        <v>#DIV/0!</v>
      </c>
    </row>
    <row r="69" spans="1:11" s="2" customFormat="1" hidden="1" x14ac:dyDescent="0.35">
      <c r="A69" s="1"/>
      <c r="B69" s="156" t="s">
        <v>38</v>
      </c>
      <c r="C69" s="19"/>
      <c r="D69" s="20">
        <f>SUM(D70:D71)</f>
        <v>6500.2</v>
      </c>
      <c r="E69" s="13"/>
      <c r="F69" s="20">
        <f>SUM(F70:F71)</f>
        <v>5263.8</v>
      </c>
      <c r="G69" s="13"/>
      <c r="H69" s="20">
        <f>SUM(H70:H71)</f>
        <v>1236.3999999999996</v>
      </c>
      <c r="I69" s="13"/>
      <c r="J69" s="20">
        <f>SUM(J70:J71)</f>
        <v>23.488734374406313</v>
      </c>
    </row>
    <row r="70" spans="1:11" s="2" customFormat="1" hidden="1" x14ac:dyDescent="0.35">
      <c r="A70" s="1"/>
      <c r="B70" s="146" t="s">
        <v>39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8">
        <v>0</v>
      </c>
    </row>
    <row r="71" spans="1:11" s="2" customFormat="1" x14ac:dyDescent="0.35">
      <c r="A71" s="1"/>
      <c r="B71" s="141" t="s">
        <v>40</v>
      </c>
      <c r="C71" s="3"/>
      <c r="D71" s="21">
        <v>6500.2</v>
      </c>
      <c r="E71" s="22"/>
      <c r="F71" s="21">
        <v>5263.8</v>
      </c>
      <c r="G71" s="21"/>
      <c r="H71" s="13">
        <f>D71-F71</f>
        <v>1236.3999999999996</v>
      </c>
      <c r="I71" s="13"/>
      <c r="J71" s="157">
        <f>H71/F71*100</f>
        <v>23.488734374406313</v>
      </c>
    </row>
    <row r="72" spans="1:11" s="2" customFormat="1" ht="21" thickBot="1" x14ac:dyDescent="0.4">
      <c r="A72" s="1"/>
      <c r="B72" s="156" t="s">
        <v>41</v>
      </c>
      <c r="C72" s="4"/>
      <c r="D72" s="12">
        <f>D61+D64+D65+D66+D67+D68+D69</f>
        <v>103654.5</v>
      </c>
      <c r="E72" s="13"/>
      <c r="F72" s="12">
        <f>F61+F64+F65+F66+F67+F68+F69</f>
        <v>91990.7</v>
      </c>
      <c r="G72" s="13"/>
      <c r="H72" s="12">
        <f>D72-F72</f>
        <v>11663.800000000003</v>
      </c>
      <c r="I72" s="13"/>
      <c r="J72" s="148">
        <f>H72/F72*100</f>
        <v>12.679325192655346</v>
      </c>
    </row>
    <row r="73" spans="1:11" s="2" customFormat="1" ht="21" hidden="1" thickTop="1" x14ac:dyDescent="0.35">
      <c r="A73" s="1"/>
      <c r="B73" s="146"/>
      <c r="C73" s="4"/>
      <c r="D73" s="23"/>
      <c r="E73" s="23"/>
      <c r="F73" s="23"/>
      <c r="G73" s="23"/>
      <c r="H73" s="23"/>
      <c r="I73" s="23"/>
      <c r="J73" s="159"/>
    </row>
    <row r="74" spans="1:11" s="2" customFormat="1" ht="21.6" thickTop="1" thickBot="1" x14ac:dyDescent="0.4">
      <c r="A74" s="1"/>
      <c r="B74" s="146" t="s">
        <v>42</v>
      </c>
      <c r="C74" s="4"/>
      <c r="D74" s="24">
        <f>D56+D72</f>
        <v>543176.30000000005</v>
      </c>
      <c r="E74" s="13"/>
      <c r="F74" s="24">
        <f>F56+F72</f>
        <v>506348.9</v>
      </c>
      <c r="G74" s="13"/>
      <c r="H74" s="25">
        <f>D74-F74</f>
        <v>36827.400000000023</v>
      </c>
      <c r="I74" s="21"/>
      <c r="J74" s="160">
        <f>H74/F74*100</f>
        <v>7.2731272843685497</v>
      </c>
      <c r="K74" s="2" t="s">
        <v>1</v>
      </c>
    </row>
    <row r="75" spans="1:11" s="2" customFormat="1" ht="8.4" customHeight="1" thickTop="1" x14ac:dyDescent="0.35">
      <c r="A75" s="1"/>
      <c r="B75" s="146" t="s">
        <v>1</v>
      </c>
      <c r="C75" s="4"/>
      <c r="D75" s="14"/>
      <c r="E75" s="14"/>
      <c r="F75" s="14"/>
      <c r="G75" s="14"/>
      <c r="H75" s="14"/>
      <c r="I75" s="14"/>
      <c r="J75" s="149"/>
    </row>
    <row r="76" spans="1:11" s="2" customFormat="1" ht="7.2" hidden="1" customHeight="1" x14ac:dyDescent="0.35">
      <c r="A76" s="1"/>
      <c r="B76" s="146"/>
      <c r="C76" s="4"/>
      <c r="D76" s="14"/>
      <c r="E76" s="14"/>
      <c r="F76" s="14"/>
      <c r="G76" s="14"/>
      <c r="H76" s="14"/>
      <c r="I76" s="14"/>
      <c r="J76" s="149"/>
    </row>
    <row r="77" spans="1:11" s="2" customFormat="1" ht="6.75" hidden="1" customHeight="1" x14ac:dyDescent="0.35">
      <c r="A77" s="1"/>
      <c r="B77" s="146"/>
      <c r="C77" s="4"/>
      <c r="D77" s="26" t="s">
        <v>1</v>
      </c>
      <c r="E77" s="26"/>
      <c r="F77" s="26" t="s">
        <v>1</v>
      </c>
      <c r="G77" s="14"/>
      <c r="H77" s="14"/>
      <c r="I77" s="14"/>
      <c r="J77" s="149"/>
    </row>
    <row r="78" spans="1:11" s="2" customFormat="1" ht="21" hidden="1" thickBot="1" x14ac:dyDescent="0.4">
      <c r="A78" s="1">
        <v>93</v>
      </c>
      <c r="B78" s="146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61">
        <f>H78/F78*100</f>
        <v>0</v>
      </c>
    </row>
    <row r="79" spans="1:11" s="2" customFormat="1" ht="16.5" hidden="1" customHeight="1" thickTop="1" x14ac:dyDescent="0.35">
      <c r="A79" s="1"/>
      <c r="B79" s="141" t="s">
        <v>1</v>
      </c>
      <c r="C79" s="3"/>
      <c r="D79" s="14"/>
      <c r="E79" s="14"/>
      <c r="F79" s="14"/>
      <c r="G79" s="14"/>
      <c r="H79" s="14"/>
      <c r="I79" s="14"/>
      <c r="J79" s="149"/>
    </row>
    <row r="80" spans="1:11" s="2" customFormat="1" ht="7.95" hidden="1" customHeight="1" x14ac:dyDescent="0.35">
      <c r="A80" s="1"/>
      <c r="B80" s="141"/>
      <c r="C80" s="3"/>
      <c r="D80" s="14"/>
      <c r="E80" s="14"/>
      <c r="F80" s="14"/>
      <c r="G80" s="14"/>
      <c r="H80" s="14"/>
      <c r="I80" s="14"/>
      <c r="J80" s="149"/>
    </row>
    <row r="81" spans="1:10" s="2" customFormat="1" ht="11.4" hidden="1" customHeight="1" thickBot="1" x14ac:dyDescent="0.4">
      <c r="A81" s="1"/>
      <c r="B81" s="162"/>
      <c r="C81" s="163"/>
      <c r="D81" s="164"/>
      <c r="E81" s="164"/>
      <c r="F81" s="164"/>
      <c r="G81" s="164"/>
      <c r="H81" s="164"/>
      <c r="I81" s="164"/>
      <c r="J81" s="165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T62"/>
  <sheetViews>
    <sheetView showGridLines="0" zoomScale="80" zoomScaleNormal="80" zoomScaleSheetLayoutView="90" workbookViewId="0">
      <selection activeCell="B45" sqref="B45"/>
    </sheetView>
  </sheetViews>
  <sheetFormatPr baseColWidth="10" defaultColWidth="10" defaultRowHeight="13.2" x14ac:dyDescent="0.25"/>
  <cols>
    <col min="1" max="1" width="23.6640625" style="35" customWidth="1"/>
    <col min="2" max="2" width="56.5546875" style="55" bestFit="1" customWidth="1"/>
    <col min="3" max="3" width="11.88671875" style="57" customWidth="1"/>
    <col min="4" max="4" width="1.5546875" style="57" customWidth="1"/>
    <col min="5" max="5" width="12.6640625" style="57" customWidth="1"/>
    <col min="6" max="6" width="1.5546875" style="57" customWidth="1"/>
    <col min="7" max="7" width="13.6640625" style="57" customWidth="1"/>
    <col min="8" max="8" width="1.5546875" style="57" customWidth="1"/>
    <col min="9" max="9" width="10.6640625" style="57" customWidth="1"/>
    <col min="10" max="38" width="12.5546875" style="36" customWidth="1"/>
    <col min="39" max="63" width="10" style="36" customWidth="1"/>
    <col min="64" max="64" width="9.5546875" style="36" customWidth="1"/>
    <col min="65" max="65" width="0.33203125" style="36" hidden="1" customWidth="1"/>
    <col min="66" max="82" width="10" style="36" hidden="1" customWidth="1"/>
    <col min="83" max="83" width="1.109375" style="36" customWidth="1"/>
    <col min="84" max="91" width="10" style="36" hidden="1" customWidth="1"/>
    <col min="92" max="92" width="2.33203125" style="36" customWidth="1"/>
    <col min="93" max="100" width="10" style="36" hidden="1" customWidth="1"/>
    <col min="101" max="101" width="0.33203125" style="36" hidden="1" customWidth="1"/>
    <col min="102" max="116" width="10" style="36" hidden="1" customWidth="1"/>
    <col min="117" max="117" width="0.33203125" style="36" customWidth="1"/>
    <col min="118" max="124" width="10" style="36" hidden="1" customWidth="1"/>
    <col min="125" max="252" width="10" style="36"/>
    <col min="253" max="253" width="53.109375" style="36" customWidth="1"/>
    <col min="254" max="254" width="10.5546875" style="36" bestFit="1" customWidth="1"/>
    <col min="255" max="255" width="1.5546875" style="36" customWidth="1"/>
    <col min="256" max="256" width="9.88671875" style="36" bestFit="1" customWidth="1"/>
    <col min="257" max="257" width="1.5546875" style="36" customWidth="1"/>
    <col min="258" max="258" width="13.6640625" style="36" customWidth="1"/>
    <col min="259" max="259" width="1.5546875" style="36" customWidth="1"/>
    <col min="260" max="260" width="10.6640625" style="36" customWidth="1"/>
    <col min="261" max="294" width="12.5546875" style="36" customWidth="1"/>
    <col min="295" max="319" width="10" style="36" customWidth="1"/>
    <col min="320" max="320" width="9.5546875" style="36" customWidth="1"/>
    <col min="321" max="338" width="0" style="36" hidden="1" customWidth="1"/>
    <col min="339" max="339" width="1.109375" style="36" customWidth="1"/>
    <col min="340" max="347" width="0" style="36" hidden="1" customWidth="1"/>
    <col min="348" max="348" width="2.33203125" style="36" customWidth="1"/>
    <col min="349" max="372" width="0" style="36" hidden="1" customWidth="1"/>
    <col min="373" max="373" width="0.33203125" style="36" customWidth="1"/>
    <col min="374" max="380" width="0" style="36" hidden="1" customWidth="1"/>
    <col min="381" max="508" width="10" style="36"/>
    <col min="509" max="509" width="53.109375" style="36" customWidth="1"/>
    <col min="510" max="510" width="10.5546875" style="36" bestFit="1" customWidth="1"/>
    <col min="511" max="511" width="1.5546875" style="36" customWidth="1"/>
    <col min="512" max="512" width="9.88671875" style="36" bestFit="1" customWidth="1"/>
    <col min="513" max="513" width="1.5546875" style="36" customWidth="1"/>
    <col min="514" max="514" width="13.6640625" style="36" customWidth="1"/>
    <col min="515" max="515" width="1.5546875" style="36" customWidth="1"/>
    <col min="516" max="516" width="10.6640625" style="36" customWidth="1"/>
    <col min="517" max="550" width="12.5546875" style="36" customWidth="1"/>
    <col min="551" max="575" width="10" style="36" customWidth="1"/>
    <col min="576" max="576" width="9.5546875" style="36" customWidth="1"/>
    <col min="577" max="594" width="0" style="36" hidden="1" customWidth="1"/>
    <col min="595" max="595" width="1.109375" style="36" customWidth="1"/>
    <col min="596" max="603" width="0" style="36" hidden="1" customWidth="1"/>
    <col min="604" max="604" width="2.33203125" style="36" customWidth="1"/>
    <col min="605" max="628" width="0" style="36" hidden="1" customWidth="1"/>
    <col min="629" max="629" width="0.33203125" style="36" customWidth="1"/>
    <col min="630" max="636" width="0" style="36" hidden="1" customWidth="1"/>
    <col min="637" max="764" width="10" style="36"/>
    <col min="765" max="765" width="53.109375" style="36" customWidth="1"/>
    <col min="766" max="766" width="10.5546875" style="36" bestFit="1" customWidth="1"/>
    <col min="767" max="767" width="1.5546875" style="36" customWidth="1"/>
    <col min="768" max="768" width="9.88671875" style="36" bestFit="1" customWidth="1"/>
    <col min="769" max="769" width="1.5546875" style="36" customWidth="1"/>
    <col min="770" max="770" width="13.6640625" style="36" customWidth="1"/>
    <col min="771" max="771" width="1.5546875" style="36" customWidth="1"/>
    <col min="772" max="772" width="10.6640625" style="36" customWidth="1"/>
    <col min="773" max="806" width="12.5546875" style="36" customWidth="1"/>
    <col min="807" max="831" width="10" style="36" customWidth="1"/>
    <col min="832" max="832" width="9.5546875" style="36" customWidth="1"/>
    <col min="833" max="850" width="0" style="36" hidden="1" customWidth="1"/>
    <col min="851" max="851" width="1.109375" style="36" customWidth="1"/>
    <col min="852" max="859" width="0" style="36" hidden="1" customWidth="1"/>
    <col min="860" max="860" width="2.33203125" style="36" customWidth="1"/>
    <col min="861" max="884" width="0" style="36" hidden="1" customWidth="1"/>
    <col min="885" max="885" width="0.33203125" style="36" customWidth="1"/>
    <col min="886" max="892" width="0" style="36" hidden="1" customWidth="1"/>
    <col min="893" max="1020" width="10" style="36"/>
    <col min="1021" max="1021" width="53.109375" style="36" customWidth="1"/>
    <col min="1022" max="1022" width="10.5546875" style="36" bestFit="1" customWidth="1"/>
    <col min="1023" max="1023" width="1.5546875" style="36" customWidth="1"/>
    <col min="1024" max="1024" width="9.88671875" style="36" bestFit="1" customWidth="1"/>
    <col min="1025" max="1025" width="1.5546875" style="36" customWidth="1"/>
    <col min="1026" max="1026" width="13.6640625" style="36" customWidth="1"/>
    <col min="1027" max="1027" width="1.5546875" style="36" customWidth="1"/>
    <col min="1028" max="1028" width="10.6640625" style="36" customWidth="1"/>
    <col min="1029" max="1062" width="12.5546875" style="36" customWidth="1"/>
    <col min="1063" max="1087" width="10" style="36" customWidth="1"/>
    <col min="1088" max="1088" width="9.5546875" style="36" customWidth="1"/>
    <col min="1089" max="1106" width="0" style="36" hidden="1" customWidth="1"/>
    <col min="1107" max="1107" width="1.109375" style="36" customWidth="1"/>
    <col min="1108" max="1115" width="0" style="36" hidden="1" customWidth="1"/>
    <col min="1116" max="1116" width="2.33203125" style="36" customWidth="1"/>
    <col min="1117" max="1140" width="0" style="36" hidden="1" customWidth="1"/>
    <col min="1141" max="1141" width="0.33203125" style="36" customWidth="1"/>
    <col min="1142" max="1148" width="0" style="36" hidden="1" customWidth="1"/>
    <col min="1149" max="1276" width="10" style="36"/>
    <col min="1277" max="1277" width="53.109375" style="36" customWidth="1"/>
    <col min="1278" max="1278" width="10.5546875" style="36" bestFit="1" customWidth="1"/>
    <col min="1279" max="1279" width="1.5546875" style="36" customWidth="1"/>
    <col min="1280" max="1280" width="9.88671875" style="36" bestFit="1" customWidth="1"/>
    <col min="1281" max="1281" width="1.5546875" style="36" customWidth="1"/>
    <col min="1282" max="1282" width="13.6640625" style="36" customWidth="1"/>
    <col min="1283" max="1283" width="1.5546875" style="36" customWidth="1"/>
    <col min="1284" max="1284" width="10.6640625" style="36" customWidth="1"/>
    <col min="1285" max="1318" width="12.5546875" style="36" customWidth="1"/>
    <col min="1319" max="1343" width="10" style="36" customWidth="1"/>
    <col min="1344" max="1344" width="9.5546875" style="36" customWidth="1"/>
    <col min="1345" max="1362" width="0" style="36" hidden="1" customWidth="1"/>
    <col min="1363" max="1363" width="1.109375" style="36" customWidth="1"/>
    <col min="1364" max="1371" width="0" style="36" hidden="1" customWidth="1"/>
    <col min="1372" max="1372" width="2.33203125" style="36" customWidth="1"/>
    <col min="1373" max="1396" width="0" style="36" hidden="1" customWidth="1"/>
    <col min="1397" max="1397" width="0.33203125" style="36" customWidth="1"/>
    <col min="1398" max="1404" width="0" style="36" hidden="1" customWidth="1"/>
    <col min="1405" max="1532" width="10" style="36"/>
    <col min="1533" max="1533" width="53.109375" style="36" customWidth="1"/>
    <col min="1534" max="1534" width="10.5546875" style="36" bestFit="1" customWidth="1"/>
    <col min="1535" max="1535" width="1.5546875" style="36" customWidth="1"/>
    <col min="1536" max="1536" width="9.88671875" style="36" bestFit="1" customWidth="1"/>
    <col min="1537" max="1537" width="1.5546875" style="36" customWidth="1"/>
    <col min="1538" max="1538" width="13.6640625" style="36" customWidth="1"/>
    <col min="1539" max="1539" width="1.5546875" style="36" customWidth="1"/>
    <col min="1540" max="1540" width="10.6640625" style="36" customWidth="1"/>
    <col min="1541" max="1574" width="12.5546875" style="36" customWidth="1"/>
    <col min="1575" max="1599" width="10" style="36" customWidth="1"/>
    <col min="1600" max="1600" width="9.5546875" style="36" customWidth="1"/>
    <col min="1601" max="1618" width="0" style="36" hidden="1" customWidth="1"/>
    <col min="1619" max="1619" width="1.109375" style="36" customWidth="1"/>
    <col min="1620" max="1627" width="0" style="36" hidden="1" customWidth="1"/>
    <col min="1628" max="1628" width="2.33203125" style="36" customWidth="1"/>
    <col min="1629" max="1652" width="0" style="36" hidden="1" customWidth="1"/>
    <col min="1653" max="1653" width="0.33203125" style="36" customWidth="1"/>
    <col min="1654" max="1660" width="0" style="36" hidden="1" customWidth="1"/>
    <col min="1661" max="1788" width="10" style="36"/>
    <col min="1789" max="1789" width="53.109375" style="36" customWidth="1"/>
    <col min="1790" max="1790" width="10.5546875" style="36" bestFit="1" customWidth="1"/>
    <col min="1791" max="1791" width="1.5546875" style="36" customWidth="1"/>
    <col min="1792" max="1792" width="9.88671875" style="36" bestFit="1" customWidth="1"/>
    <col min="1793" max="1793" width="1.5546875" style="36" customWidth="1"/>
    <col min="1794" max="1794" width="13.6640625" style="36" customWidth="1"/>
    <col min="1795" max="1795" width="1.5546875" style="36" customWidth="1"/>
    <col min="1796" max="1796" width="10.6640625" style="36" customWidth="1"/>
    <col min="1797" max="1830" width="12.5546875" style="36" customWidth="1"/>
    <col min="1831" max="1855" width="10" style="36" customWidth="1"/>
    <col min="1856" max="1856" width="9.5546875" style="36" customWidth="1"/>
    <col min="1857" max="1874" width="0" style="36" hidden="1" customWidth="1"/>
    <col min="1875" max="1875" width="1.109375" style="36" customWidth="1"/>
    <col min="1876" max="1883" width="0" style="36" hidden="1" customWidth="1"/>
    <col min="1884" max="1884" width="2.33203125" style="36" customWidth="1"/>
    <col min="1885" max="1908" width="0" style="36" hidden="1" customWidth="1"/>
    <col min="1909" max="1909" width="0.33203125" style="36" customWidth="1"/>
    <col min="1910" max="1916" width="0" style="36" hidden="1" customWidth="1"/>
    <col min="1917" max="2044" width="10" style="36"/>
    <col min="2045" max="2045" width="53.109375" style="36" customWidth="1"/>
    <col min="2046" max="2046" width="10.5546875" style="36" bestFit="1" customWidth="1"/>
    <col min="2047" max="2047" width="1.5546875" style="36" customWidth="1"/>
    <col min="2048" max="2048" width="9.88671875" style="36" bestFit="1" customWidth="1"/>
    <col min="2049" max="2049" width="1.5546875" style="36" customWidth="1"/>
    <col min="2050" max="2050" width="13.6640625" style="36" customWidth="1"/>
    <col min="2051" max="2051" width="1.5546875" style="36" customWidth="1"/>
    <col min="2052" max="2052" width="10.6640625" style="36" customWidth="1"/>
    <col min="2053" max="2086" width="12.5546875" style="36" customWidth="1"/>
    <col min="2087" max="2111" width="10" style="36" customWidth="1"/>
    <col min="2112" max="2112" width="9.5546875" style="36" customWidth="1"/>
    <col min="2113" max="2130" width="0" style="36" hidden="1" customWidth="1"/>
    <col min="2131" max="2131" width="1.109375" style="36" customWidth="1"/>
    <col min="2132" max="2139" width="0" style="36" hidden="1" customWidth="1"/>
    <col min="2140" max="2140" width="2.33203125" style="36" customWidth="1"/>
    <col min="2141" max="2164" width="0" style="36" hidden="1" customWidth="1"/>
    <col min="2165" max="2165" width="0.33203125" style="36" customWidth="1"/>
    <col min="2166" max="2172" width="0" style="36" hidden="1" customWidth="1"/>
    <col min="2173" max="2300" width="10" style="36"/>
    <col min="2301" max="2301" width="53.109375" style="36" customWidth="1"/>
    <col min="2302" max="2302" width="10.5546875" style="36" bestFit="1" customWidth="1"/>
    <col min="2303" max="2303" width="1.5546875" style="36" customWidth="1"/>
    <col min="2304" max="2304" width="9.88671875" style="36" bestFit="1" customWidth="1"/>
    <col min="2305" max="2305" width="1.5546875" style="36" customWidth="1"/>
    <col min="2306" max="2306" width="13.6640625" style="36" customWidth="1"/>
    <col min="2307" max="2307" width="1.5546875" style="36" customWidth="1"/>
    <col min="2308" max="2308" width="10.6640625" style="36" customWidth="1"/>
    <col min="2309" max="2342" width="12.5546875" style="36" customWidth="1"/>
    <col min="2343" max="2367" width="10" style="36" customWidth="1"/>
    <col min="2368" max="2368" width="9.5546875" style="36" customWidth="1"/>
    <col min="2369" max="2386" width="0" style="36" hidden="1" customWidth="1"/>
    <col min="2387" max="2387" width="1.109375" style="36" customWidth="1"/>
    <col min="2388" max="2395" width="0" style="36" hidden="1" customWidth="1"/>
    <col min="2396" max="2396" width="2.33203125" style="36" customWidth="1"/>
    <col min="2397" max="2420" width="0" style="36" hidden="1" customWidth="1"/>
    <col min="2421" max="2421" width="0.33203125" style="36" customWidth="1"/>
    <col min="2422" max="2428" width="0" style="36" hidden="1" customWidth="1"/>
    <col min="2429" max="2556" width="10" style="36"/>
    <col min="2557" max="2557" width="53.109375" style="36" customWidth="1"/>
    <col min="2558" max="2558" width="10.5546875" style="36" bestFit="1" customWidth="1"/>
    <col min="2559" max="2559" width="1.5546875" style="36" customWidth="1"/>
    <col min="2560" max="2560" width="9.88671875" style="36" bestFit="1" customWidth="1"/>
    <col min="2561" max="2561" width="1.5546875" style="36" customWidth="1"/>
    <col min="2562" max="2562" width="13.6640625" style="36" customWidth="1"/>
    <col min="2563" max="2563" width="1.5546875" style="36" customWidth="1"/>
    <col min="2564" max="2564" width="10.6640625" style="36" customWidth="1"/>
    <col min="2565" max="2598" width="12.5546875" style="36" customWidth="1"/>
    <col min="2599" max="2623" width="10" style="36" customWidth="1"/>
    <col min="2624" max="2624" width="9.5546875" style="36" customWidth="1"/>
    <col min="2625" max="2642" width="0" style="36" hidden="1" customWidth="1"/>
    <col min="2643" max="2643" width="1.109375" style="36" customWidth="1"/>
    <col min="2644" max="2651" width="0" style="36" hidden="1" customWidth="1"/>
    <col min="2652" max="2652" width="2.33203125" style="36" customWidth="1"/>
    <col min="2653" max="2676" width="0" style="36" hidden="1" customWidth="1"/>
    <col min="2677" max="2677" width="0.33203125" style="36" customWidth="1"/>
    <col min="2678" max="2684" width="0" style="36" hidden="1" customWidth="1"/>
    <col min="2685" max="2812" width="10" style="36"/>
    <col min="2813" max="2813" width="53.109375" style="36" customWidth="1"/>
    <col min="2814" max="2814" width="10.5546875" style="36" bestFit="1" customWidth="1"/>
    <col min="2815" max="2815" width="1.5546875" style="36" customWidth="1"/>
    <col min="2816" max="2816" width="9.88671875" style="36" bestFit="1" customWidth="1"/>
    <col min="2817" max="2817" width="1.5546875" style="36" customWidth="1"/>
    <col min="2818" max="2818" width="13.6640625" style="36" customWidth="1"/>
    <col min="2819" max="2819" width="1.5546875" style="36" customWidth="1"/>
    <col min="2820" max="2820" width="10.6640625" style="36" customWidth="1"/>
    <col min="2821" max="2854" width="12.5546875" style="36" customWidth="1"/>
    <col min="2855" max="2879" width="10" style="36" customWidth="1"/>
    <col min="2880" max="2880" width="9.5546875" style="36" customWidth="1"/>
    <col min="2881" max="2898" width="0" style="36" hidden="1" customWidth="1"/>
    <col min="2899" max="2899" width="1.109375" style="36" customWidth="1"/>
    <col min="2900" max="2907" width="0" style="36" hidden="1" customWidth="1"/>
    <col min="2908" max="2908" width="2.33203125" style="36" customWidth="1"/>
    <col min="2909" max="2932" width="0" style="36" hidden="1" customWidth="1"/>
    <col min="2933" max="2933" width="0.33203125" style="36" customWidth="1"/>
    <col min="2934" max="2940" width="0" style="36" hidden="1" customWidth="1"/>
    <col min="2941" max="3068" width="10" style="36"/>
    <col min="3069" max="3069" width="53.109375" style="36" customWidth="1"/>
    <col min="3070" max="3070" width="10.5546875" style="36" bestFit="1" customWidth="1"/>
    <col min="3071" max="3071" width="1.5546875" style="36" customWidth="1"/>
    <col min="3072" max="3072" width="9.88671875" style="36" bestFit="1" customWidth="1"/>
    <col min="3073" max="3073" width="1.5546875" style="36" customWidth="1"/>
    <col min="3074" max="3074" width="13.6640625" style="36" customWidth="1"/>
    <col min="3075" max="3075" width="1.5546875" style="36" customWidth="1"/>
    <col min="3076" max="3076" width="10.6640625" style="36" customWidth="1"/>
    <col min="3077" max="3110" width="12.5546875" style="36" customWidth="1"/>
    <col min="3111" max="3135" width="10" style="36" customWidth="1"/>
    <col min="3136" max="3136" width="9.5546875" style="36" customWidth="1"/>
    <col min="3137" max="3154" width="0" style="36" hidden="1" customWidth="1"/>
    <col min="3155" max="3155" width="1.109375" style="36" customWidth="1"/>
    <col min="3156" max="3163" width="0" style="36" hidden="1" customWidth="1"/>
    <col min="3164" max="3164" width="2.33203125" style="36" customWidth="1"/>
    <col min="3165" max="3188" width="0" style="36" hidden="1" customWidth="1"/>
    <col min="3189" max="3189" width="0.33203125" style="36" customWidth="1"/>
    <col min="3190" max="3196" width="0" style="36" hidden="1" customWidth="1"/>
    <col min="3197" max="3324" width="10" style="36"/>
    <col min="3325" max="3325" width="53.109375" style="36" customWidth="1"/>
    <col min="3326" max="3326" width="10.5546875" style="36" bestFit="1" customWidth="1"/>
    <col min="3327" max="3327" width="1.5546875" style="36" customWidth="1"/>
    <col min="3328" max="3328" width="9.88671875" style="36" bestFit="1" customWidth="1"/>
    <col min="3329" max="3329" width="1.5546875" style="36" customWidth="1"/>
    <col min="3330" max="3330" width="13.6640625" style="36" customWidth="1"/>
    <col min="3331" max="3331" width="1.5546875" style="36" customWidth="1"/>
    <col min="3332" max="3332" width="10.6640625" style="36" customWidth="1"/>
    <col min="3333" max="3366" width="12.5546875" style="36" customWidth="1"/>
    <col min="3367" max="3391" width="10" style="36" customWidth="1"/>
    <col min="3392" max="3392" width="9.5546875" style="36" customWidth="1"/>
    <col min="3393" max="3410" width="0" style="36" hidden="1" customWidth="1"/>
    <col min="3411" max="3411" width="1.109375" style="36" customWidth="1"/>
    <col min="3412" max="3419" width="0" style="36" hidden="1" customWidth="1"/>
    <col min="3420" max="3420" width="2.33203125" style="36" customWidth="1"/>
    <col min="3421" max="3444" width="0" style="36" hidden="1" customWidth="1"/>
    <col min="3445" max="3445" width="0.33203125" style="36" customWidth="1"/>
    <col min="3446" max="3452" width="0" style="36" hidden="1" customWidth="1"/>
    <col min="3453" max="3580" width="10" style="36"/>
    <col min="3581" max="3581" width="53.109375" style="36" customWidth="1"/>
    <col min="3582" max="3582" width="10.5546875" style="36" bestFit="1" customWidth="1"/>
    <col min="3583" max="3583" width="1.5546875" style="36" customWidth="1"/>
    <col min="3584" max="3584" width="9.88671875" style="36" bestFit="1" customWidth="1"/>
    <col min="3585" max="3585" width="1.5546875" style="36" customWidth="1"/>
    <col min="3586" max="3586" width="13.6640625" style="36" customWidth="1"/>
    <col min="3587" max="3587" width="1.5546875" style="36" customWidth="1"/>
    <col min="3588" max="3588" width="10.6640625" style="36" customWidth="1"/>
    <col min="3589" max="3622" width="12.5546875" style="36" customWidth="1"/>
    <col min="3623" max="3647" width="10" style="36" customWidth="1"/>
    <col min="3648" max="3648" width="9.5546875" style="36" customWidth="1"/>
    <col min="3649" max="3666" width="0" style="36" hidden="1" customWidth="1"/>
    <col min="3667" max="3667" width="1.109375" style="36" customWidth="1"/>
    <col min="3668" max="3675" width="0" style="36" hidden="1" customWidth="1"/>
    <col min="3676" max="3676" width="2.33203125" style="36" customWidth="1"/>
    <col min="3677" max="3700" width="0" style="36" hidden="1" customWidth="1"/>
    <col min="3701" max="3701" width="0.33203125" style="36" customWidth="1"/>
    <col min="3702" max="3708" width="0" style="36" hidden="1" customWidth="1"/>
    <col min="3709" max="3836" width="10" style="36"/>
    <col min="3837" max="3837" width="53.109375" style="36" customWidth="1"/>
    <col min="3838" max="3838" width="10.5546875" style="36" bestFit="1" customWidth="1"/>
    <col min="3839" max="3839" width="1.5546875" style="36" customWidth="1"/>
    <col min="3840" max="3840" width="9.88671875" style="36" bestFit="1" customWidth="1"/>
    <col min="3841" max="3841" width="1.5546875" style="36" customWidth="1"/>
    <col min="3842" max="3842" width="13.6640625" style="36" customWidth="1"/>
    <col min="3843" max="3843" width="1.5546875" style="36" customWidth="1"/>
    <col min="3844" max="3844" width="10.6640625" style="36" customWidth="1"/>
    <col min="3845" max="3878" width="12.5546875" style="36" customWidth="1"/>
    <col min="3879" max="3903" width="10" style="36" customWidth="1"/>
    <col min="3904" max="3904" width="9.5546875" style="36" customWidth="1"/>
    <col min="3905" max="3922" width="0" style="36" hidden="1" customWidth="1"/>
    <col min="3923" max="3923" width="1.109375" style="36" customWidth="1"/>
    <col min="3924" max="3931" width="0" style="36" hidden="1" customWidth="1"/>
    <col min="3932" max="3932" width="2.33203125" style="36" customWidth="1"/>
    <col min="3933" max="3956" width="0" style="36" hidden="1" customWidth="1"/>
    <col min="3957" max="3957" width="0.33203125" style="36" customWidth="1"/>
    <col min="3958" max="3964" width="0" style="36" hidden="1" customWidth="1"/>
    <col min="3965" max="4092" width="10" style="36"/>
    <col min="4093" max="4093" width="53.109375" style="36" customWidth="1"/>
    <col min="4094" max="4094" width="10.5546875" style="36" bestFit="1" customWidth="1"/>
    <col min="4095" max="4095" width="1.5546875" style="36" customWidth="1"/>
    <col min="4096" max="4096" width="9.88671875" style="36" bestFit="1" customWidth="1"/>
    <col min="4097" max="4097" width="1.5546875" style="36" customWidth="1"/>
    <col min="4098" max="4098" width="13.6640625" style="36" customWidth="1"/>
    <col min="4099" max="4099" width="1.5546875" style="36" customWidth="1"/>
    <col min="4100" max="4100" width="10.6640625" style="36" customWidth="1"/>
    <col min="4101" max="4134" width="12.5546875" style="36" customWidth="1"/>
    <col min="4135" max="4159" width="10" style="36" customWidth="1"/>
    <col min="4160" max="4160" width="9.5546875" style="36" customWidth="1"/>
    <col min="4161" max="4178" width="0" style="36" hidden="1" customWidth="1"/>
    <col min="4179" max="4179" width="1.109375" style="36" customWidth="1"/>
    <col min="4180" max="4187" width="0" style="36" hidden="1" customWidth="1"/>
    <col min="4188" max="4188" width="2.33203125" style="36" customWidth="1"/>
    <col min="4189" max="4212" width="0" style="36" hidden="1" customWidth="1"/>
    <col min="4213" max="4213" width="0.33203125" style="36" customWidth="1"/>
    <col min="4214" max="4220" width="0" style="36" hidden="1" customWidth="1"/>
    <col min="4221" max="4348" width="10" style="36"/>
    <col min="4349" max="4349" width="53.109375" style="36" customWidth="1"/>
    <col min="4350" max="4350" width="10.5546875" style="36" bestFit="1" customWidth="1"/>
    <col min="4351" max="4351" width="1.5546875" style="36" customWidth="1"/>
    <col min="4352" max="4352" width="9.88671875" style="36" bestFit="1" customWidth="1"/>
    <col min="4353" max="4353" width="1.5546875" style="36" customWidth="1"/>
    <col min="4354" max="4354" width="13.6640625" style="36" customWidth="1"/>
    <col min="4355" max="4355" width="1.5546875" style="36" customWidth="1"/>
    <col min="4356" max="4356" width="10.6640625" style="36" customWidth="1"/>
    <col min="4357" max="4390" width="12.5546875" style="36" customWidth="1"/>
    <col min="4391" max="4415" width="10" style="36" customWidth="1"/>
    <col min="4416" max="4416" width="9.5546875" style="36" customWidth="1"/>
    <col min="4417" max="4434" width="0" style="36" hidden="1" customWidth="1"/>
    <col min="4435" max="4435" width="1.109375" style="36" customWidth="1"/>
    <col min="4436" max="4443" width="0" style="36" hidden="1" customWidth="1"/>
    <col min="4444" max="4444" width="2.33203125" style="36" customWidth="1"/>
    <col min="4445" max="4468" width="0" style="36" hidden="1" customWidth="1"/>
    <col min="4469" max="4469" width="0.33203125" style="36" customWidth="1"/>
    <col min="4470" max="4476" width="0" style="36" hidden="1" customWidth="1"/>
    <col min="4477" max="4604" width="10" style="36"/>
    <col min="4605" max="4605" width="53.109375" style="36" customWidth="1"/>
    <col min="4606" max="4606" width="10.5546875" style="36" bestFit="1" customWidth="1"/>
    <col min="4607" max="4607" width="1.5546875" style="36" customWidth="1"/>
    <col min="4608" max="4608" width="9.88671875" style="36" bestFit="1" customWidth="1"/>
    <col min="4609" max="4609" width="1.5546875" style="36" customWidth="1"/>
    <col min="4610" max="4610" width="13.6640625" style="36" customWidth="1"/>
    <col min="4611" max="4611" width="1.5546875" style="36" customWidth="1"/>
    <col min="4612" max="4612" width="10.6640625" style="36" customWidth="1"/>
    <col min="4613" max="4646" width="12.5546875" style="36" customWidth="1"/>
    <col min="4647" max="4671" width="10" style="36" customWidth="1"/>
    <col min="4672" max="4672" width="9.5546875" style="36" customWidth="1"/>
    <col min="4673" max="4690" width="0" style="36" hidden="1" customWidth="1"/>
    <col min="4691" max="4691" width="1.109375" style="36" customWidth="1"/>
    <col min="4692" max="4699" width="0" style="36" hidden="1" customWidth="1"/>
    <col min="4700" max="4700" width="2.33203125" style="36" customWidth="1"/>
    <col min="4701" max="4724" width="0" style="36" hidden="1" customWidth="1"/>
    <col min="4725" max="4725" width="0.33203125" style="36" customWidth="1"/>
    <col min="4726" max="4732" width="0" style="36" hidden="1" customWidth="1"/>
    <col min="4733" max="4860" width="10" style="36"/>
    <col min="4861" max="4861" width="53.109375" style="36" customWidth="1"/>
    <col min="4862" max="4862" width="10.5546875" style="36" bestFit="1" customWidth="1"/>
    <col min="4863" max="4863" width="1.5546875" style="36" customWidth="1"/>
    <col min="4864" max="4864" width="9.88671875" style="36" bestFit="1" customWidth="1"/>
    <col min="4865" max="4865" width="1.5546875" style="36" customWidth="1"/>
    <col min="4866" max="4866" width="13.6640625" style="36" customWidth="1"/>
    <col min="4867" max="4867" width="1.5546875" style="36" customWidth="1"/>
    <col min="4868" max="4868" width="10.6640625" style="36" customWidth="1"/>
    <col min="4869" max="4902" width="12.5546875" style="36" customWidth="1"/>
    <col min="4903" max="4927" width="10" style="36" customWidth="1"/>
    <col min="4928" max="4928" width="9.5546875" style="36" customWidth="1"/>
    <col min="4929" max="4946" width="0" style="36" hidden="1" customWidth="1"/>
    <col min="4947" max="4947" width="1.109375" style="36" customWidth="1"/>
    <col min="4948" max="4955" width="0" style="36" hidden="1" customWidth="1"/>
    <col min="4956" max="4956" width="2.33203125" style="36" customWidth="1"/>
    <col min="4957" max="4980" width="0" style="36" hidden="1" customWidth="1"/>
    <col min="4981" max="4981" width="0.33203125" style="36" customWidth="1"/>
    <col min="4982" max="4988" width="0" style="36" hidden="1" customWidth="1"/>
    <col min="4989" max="5116" width="10" style="36"/>
    <col min="5117" max="5117" width="53.109375" style="36" customWidth="1"/>
    <col min="5118" max="5118" width="10.5546875" style="36" bestFit="1" customWidth="1"/>
    <col min="5119" max="5119" width="1.5546875" style="36" customWidth="1"/>
    <col min="5120" max="5120" width="9.88671875" style="36" bestFit="1" customWidth="1"/>
    <col min="5121" max="5121" width="1.5546875" style="36" customWidth="1"/>
    <col min="5122" max="5122" width="13.6640625" style="36" customWidth="1"/>
    <col min="5123" max="5123" width="1.5546875" style="36" customWidth="1"/>
    <col min="5124" max="5124" width="10.6640625" style="36" customWidth="1"/>
    <col min="5125" max="5158" width="12.5546875" style="36" customWidth="1"/>
    <col min="5159" max="5183" width="10" style="36" customWidth="1"/>
    <col min="5184" max="5184" width="9.5546875" style="36" customWidth="1"/>
    <col min="5185" max="5202" width="0" style="36" hidden="1" customWidth="1"/>
    <col min="5203" max="5203" width="1.109375" style="36" customWidth="1"/>
    <col min="5204" max="5211" width="0" style="36" hidden="1" customWidth="1"/>
    <col min="5212" max="5212" width="2.33203125" style="36" customWidth="1"/>
    <col min="5213" max="5236" width="0" style="36" hidden="1" customWidth="1"/>
    <col min="5237" max="5237" width="0.33203125" style="36" customWidth="1"/>
    <col min="5238" max="5244" width="0" style="36" hidden="1" customWidth="1"/>
    <col min="5245" max="5372" width="10" style="36"/>
    <col min="5373" max="5373" width="53.109375" style="36" customWidth="1"/>
    <col min="5374" max="5374" width="10.5546875" style="36" bestFit="1" customWidth="1"/>
    <col min="5375" max="5375" width="1.5546875" style="36" customWidth="1"/>
    <col min="5376" max="5376" width="9.88671875" style="36" bestFit="1" customWidth="1"/>
    <col min="5377" max="5377" width="1.5546875" style="36" customWidth="1"/>
    <col min="5378" max="5378" width="13.6640625" style="36" customWidth="1"/>
    <col min="5379" max="5379" width="1.5546875" style="36" customWidth="1"/>
    <col min="5380" max="5380" width="10.6640625" style="36" customWidth="1"/>
    <col min="5381" max="5414" width="12.5546875" style="36" customWidth="1"/>
    <col min="5415" max="5439" width="10" style="36" customWidth="1"/>
    <col min="5440" max="5440" width="9.5546875" style="36" customWidth="1"/>
    <col min="5441" max="5458" width="0" style="36" hidden="1" customWidth="1"/>
    <col min="5459" max="5459" width="1.109375" style="36" customWidth="1"/>
    <col min="5460" max="5467" width="0" style="36" hidden="1" customWidth="1"/>
    <col min="5468" max="5468" width="2.33203125" style="36" customWidth="1"/>
    <col min="5469" max="5492" width="0" style="36" hidden="1" customWidth="1"/>
    <col min="5493" max="5493" width="0.33203125" style="36" customWidth="1"/>
    <col min="5494" max="5500" width="0" style="36" hidden="1" customWidth="1"/>
    <col min="5501" max="5628" width="10" style="36"/>
    <col min="5629" max="5629" width="53.109375" style="36" customWidth="1"/>
    <col min="5630" max="5630" width="10.5546875" style="36" bestFit="1" customWidth="1"/>
    <col min="5631" max="5631" width="1.5546875" style="36" customWidth="1"/>
    <col min="5632" max="5632" width="9.88671875" style="36" bestFit="1" customWidth="1"/>
    <col min="5633" max="5633" width="1.5546875" style="36" customWidth="1"/>
    <col min="5634" max="5634" width="13.6640625" style="36" customWidth="1"/>
    <col min="5635" max="5635" width="1.5546875" style="36" customWidth="1"/>
    <col min="5636" max="5636" width="10.6640625" style="36" customWidth="1"/>
    <col min="5637" max="5670" width="12.5546875" style="36" customWidth="1"/>
    <col min="5671" max="5695" width="10" style="36" customWidth="1"/>
    <col min="5696" max="5696" width="9.5546875" style="36" customWidth="1"/>
    <col min="5697" max="5714" width="0" style="36" hidden="1" customWidth="1"/>
    <col min="5715" max="5715" width="1.109375" style="36" customWidth="1"/>
    <col min="5716" max="5723" width="0" style="36" hidden="1" customWidth="1"/>
    <col min="5724" max="5724" width="2.33203125" style="36" customWidth="1"/>
    <col min="5725" max="5748" width="0" style="36" hidden="1" customWidth="1"/>
    <col min="5749" max="5749" width="0.33203125" style="36" customWidth="1"/>
    <col min="5750" max="5756" width="0" style="36" hidden="1" customWidth="1"/>
    <col min="5757" max="5884" width="10" style="36"/>
    <col min="5885" max="5885" width="53.109375" style="36" customWidth="1"/>
    <col min="5886" max="5886" width="10.5546875" style="36" bestFit="1" customWidth="1"/>
    <col min="5887" max="5887" width="1.5546875" style="36" customWidth="1"/>
    <col min="5888" max="5888" width="9.88671875" style="36" bestFit="1" customWidth="1"/>
    <col min="5889" max="5889" width="1.5546875" style="36" customWidth="1"/>
    <col min="5890" max="5890" width="13.6640625" style="36" customWidth="1"/>
    <col min="5891" max="5891" width="1.5546875" style="36" customWidth="1"/>
    <col min="5892" max="5892" width="10.6640625" style="36" customWidth="1"/>
    <col min="5893" max="5926" width="12.5546875" style="36" customWidth="1"/>
    <col min="5927" max="5951" width="10" style="36" customWidth="1"/>
    <col min="5952" max="5952" width="9.5546875" style="36" customWidth="1"/>
    <col min="5953" max="5970" width="0" style="36" hidden="1" customWidth="1"/>
    <col min="5971" max="5971" width="1.109375" style="36" customWidth="1"/>
    <col min="5972" max="5979" width="0" style="36" hidden="1" customWidth="1"/>
    <col min="5980" max="5980" width="2.33203125" style="36" customWidth="1"/>
    <col min="5981" max="6004" width="0" style="36" hidden="1" customWidth="1"/>
    <col min="6005" max="6005" width="0.33203125" style="36" customWidth="1"/>
    <col min="6006" max="6012" width="0" style="36" hidden="1" customWidth="1"/>
    <col min="6013" max="6140" width="10" style="36"/>
    <col min="6141" max="6141" width="53.109375" style="36" customWidth="1"/>
    <col min="6142" max="6142" width="10.5546875" style="36" bestFit="1" customWidth="1"/>
    <col min="6143" max="6143" width="1.5546875" style="36" customWidth="1"/>
    <col min="6144" max="6144" width="9.88671875" style="36" bestFit="1" customWidth="1"/>
    <col min="6145" max="6145" width="1.5546875" style="36" customWidth="1"/>
    <col min="6146" max="6146" width="13.6640625" style="36" customWidth="1"/>
    <col min="6147" max="6147" width="1.5546875" style="36" customWidth="1"/>
    <col min="6148" max="6148" width="10.6640625" style="36" customWidth="1"/>
    <col min="6149" max="6182" width="12.5546875" style="36" customWidth="1"/>
    <col min="6183" max="6207" width="10" style="36" customWidth="1"/>
    <col min="6208" max="6208" width="9.5546875" style="36" customWidth="1"/>
    <col min="6209" max="6226" width="0" style="36" hidden="1" customWidth="1"/>
    <col min="6227" max="6227" width="1.109375" style="36" customWidth="1"/>
    <col min="6228" max="6235" width="0" style="36" hidden="1" customWidth="1"/>
    <col min="6236" max="6236" width="2.33203125" style="36" customWidth="1"/>
    <col min="6237" max="6260" width="0" style="36" hidden="1" customWidth="1"/>
    <col min="6261" max="6261" width="0.33203125" style="36" customWidth="1"/>
    <col min="6262" max="6268" width="0" style="36" hidden="1" customWidth="1"/>
    <col min="6269" max="6396" width="10" style="36"/>
    <col min="6397" max="6397" width="53.109375" style="36" customWidth="1"/>
    <col min="6398" max="6398" width="10.5546875" style="36" bestFit="1" customWidth="1"/>
    <col min="6399" max="6399" width="1.5546875" style="36" customWidth="1"/>
    <col min="6400" max="6400" width="9.88671875" style="36" bestFit="1" customWidth="1"/>
    <col min="6401" max="6401" width="1.5546875" style="36" customWidth="1"/>
    <col min="6402" max="6402" width="13.6640625" style="36" customWidth="1"/>
    <col min="6403" max="6403" width="1.5546875" style="36" customWidth="1"/>
    <col min="6404" max="6404" width="10.6640625" style="36" customWidth="1"/>
    <col min="6405" max="6438" width="12.5546875" style="36" customWidth="1"/>
    <col min="6439" max="6463" width="10" style="36" customWidth="1"/>
    <col min="6464" max="6464" width="9.5546875" style="36" customWidth="1"/>
    <col min="6465" max="6482" width="0" style="36" hidden="1" customWidth="1"/>
    <col min="6483" max="6483" width="1.109375" style="36" customWidth="1"/>
    <col min="6484" max="6491" width="0" style="36" hidden="1" customWidth="1"/>
    <col min="6492" max="6492" width="2.33203125" style="36" customWidth="1"/>
    <col min="6493" max="6516" width="0" style="36" hidden="1" customWidth="1"/>
    <col min="6517" max="6517" width="0.33203125" style="36" customWidth="1"/>
    <col min="6518" max="6524" width="0" style="36" hidden="1" customWidth="1"/>
    <col min="6525" max="6652" width="10" style="36"/>
    <col min="6653" max="6653" width="53.109375" style="36" customWidth="1"/>
    <col min="6654" max="6654" width="10.5546875" style="36" bestFit="1" customWidth="1"/>
    <col min="6655" max="6655" width="1.5546875" style="36" customWidth="1"/>
    <col min="6656" max="6656" width="9.88671875" style="36" bestFit="1" customWidth="1"/>
    <col min="6657" max="6657" width="1.5546875" style="36" customWidth="1"/>
    <col min="6658" max="6658" width="13.6640625" style="36" customWidth="1"/>
    <col min="6659" max="6659" width="1.5546875" style="36" customWidth="1"/>
    <col min="6660" max="6660" width="10.6640625" style="36" customWidth="1"/>
    <col min="6661" max="6694" width="12.5546875" style="36" customWidth="1"/>
    <col min="6695" max="6719" width="10" style="36" customWidth="1"/>
    <col min="6720" max="6720" width="9.5546875" style="36" customWidth="1"/>
    <col min="6721" max="6738" width="0" style="36" hidden="1" customWidth="1"/>
    <col min="6739" max="6739" width="1.109375" style="36" customWidth="1"/>
    <col min="6740" max="6747" width="0" style="36" hidden="1" customWidth="1"/>
    <col min="6748" max="6748" width="2.33203125" style="36" customWidth="1"/>
    <col min="6749" max="6772" width="0" style="36" hidden="1" customWidth="1"/>
    <col min="6773" max="6773" width="0.33203125" style="36" customWidth="1"/>
    <col min="6774" max="6780" width="0" style="36" hidden="1" customWidth="1"/>
    <col min="6781" max="6908" width="10" style="36"/>
    <col min="6909" max="6909" width="53.109375" style="36" customWidth="1"/>
    <col min="6910" max="6910" width="10.5546875" style="36" bestFit="1" customWidth="1"/>
    <col min="6911" max="6911" width="1.5546875" style="36" customWidth="1"/>
    <col min="6912" max="6912" width="9.88671875" style="36" bestFit="1" customWidth="1"/>
    <col min="6913" max="6913" width="1.5546875" style="36" customWidth="1"/>
    <col min="6914" max="6914" width="13.6640625" style="36" customWidth="1"/>
    <col min="6915" max="6915" width="1.5546875" style="36" customWidth="1"/>
    <col min="6916" max="6916" width="10.6640625" style="36" customWidth="1"/>
    <col min="6917" max="6950" width="12.5546875" style="36" customWidth="1"/>
    <col min="6951" max="6975" width="10" style="36" customWidth="1"/>
    <col min="6976" max="6976" width="9.5546875" style="36" customWidth="1"/>
    <col min="6977" max="6994" width="0" style="36" hidden="1" customWidth="1"/>
    <col min="6995" max="6995" width="1.109375" style="36" customWidth="1"/>
    <col min="6996" max="7003" width="0" style="36" hidden="1" customWidth="1"/>
    <col min="7004" max="7004" width="2.33203125" style="36" customWidth="1"/>
    <col min="7005" max="7028" width="0" style="36" hidden="1" customWidth="1"/>
    <col min="7029" max="7029" width="0.33203125" style="36" customWidth="1"/>
    <col min="7030" max="7036" width="0" style="36" hidden="1" customWidth="1"/>
    <col min="7037" max="7164" width="10" style="36"/>
    <col min="7165" max="7165" width="53.109375" style="36" customWidth="1"/>
    <col min="7166" max="7166" width="10.5546875" style="36" bestFit="1" customWidth="1"/>
    <col min="7167" max="7167" width="1.5546875" style="36" customWidth="1"/>
    <col min="7168" max="7168" width="9.88671875" style="36" bestFit="1" customWidth="1"/>
    <col min="7169" max="7169" width="1.5546875" style="36" customWidth="1"/>
    <col min="7170" max="7170" width="13.6640625" style="36" customWidth="1"/>
    <col min="7171" max="7171" width="1.5546875" style="36" customWidth="1"/>
    <col min="7172" max="7172" width="10.6640625" style="36" customWidth="1"/>
    <col min="7173" max="7206" width="12.5546875" style="36" customWidth="1"/>
    <col min="7207" max="7231" width="10" style="36" customWidth="1"/>
    <col min="7232" max="7232" width="9.5546875" style="36" customWidth="1"/>
    <col min="7233" max="7250" width="0" style="36" hidden="1" customWidth="1"/>
    <col min="7251" max="7251" width="1.109375" style="36" customWidth="1"/>
    <col min="7252" max="7259" width="0" style="36" hidden="1" customWidth="1"/>
    <col min="7260" max="7260" width="2.33203125" style="36" customWidth="1"/>
    <col min="7261" max="7284" width="0" style="36" hidden="1" customWidth="1"/>
    <col min="7285" max="7285" width="0.33203125" style="36" customWidth="1"/>
    <col min="7286" max="7292" width="0" style="36" hidden="1" customWidth="1"/>
    <col min="7293" max="7420" width="10" style="36"/>
    <col min="7421" max="7421" width="53.109375" style="36" customWidth="1"/>
    <col min="7422" max="7422" width="10.5546875" style="36" bestFit="1" customWidth="1"/>
    <col min="7423" max="7423" width="1.5546875" style="36" customWidth="1"/>
    <col min="7424" max="7424" width="9.88671875" style="36" bestFit="1" customWidth="1"/>
    <col min="7425" max="7425" width="1.5546875" style="36" customWidth="1"/>
    <col min="7426" max="7426" width="13.6640625" style="36" customWidth="1"/>
    <col min="7427" max="7427" width="1.5546875" style="36" customWidth="1"/>
    <col min="7428" max="7428" width="10.6640625" style="36" customWidth="1"/>
    <col min="7429" max="7462" width="12.5546875" style="36" customWidth="1"/>
    <col min="7463" max="7487" width="10" style="36" customWidth="1"/>
    <col min="7488" max="7488" width="9.5546875" style="36" customWidth="1"/>
    <col min="7489" max="7506" width="0" style="36" hidden="1" customWidth="1"/>
    <col min="7507" max="7507" width="1.109375" style="36" customWidth="1"/>
    <col min="7508" max="7515" width="0" style="36" hidden="1" customWidth="1"/>
    <col min="7516" max="7516" width="2.33203125" style="36" customWidth="1"/>
    <col min="7517" max="7540" width="0" style="36" hidden="1" customWidth="1"/>
    <col min="7541" max="7541" width="0.33203125" style="36" customWidth="1"/>
    <col min="7542" max="7548" width="0" style="36" hidden="1" customWidth="1"/>
    <col min="7549" max="7676" width="10" style="36"/>
    <col min="7677" max="7677" width="53.109375" style="36" customWidth="1"/>
    <col min="7678" max="7678" width="10.5546875" style="36" bestFit="1" customWidth="1"/>
    <col min="7679" max="7679" width="1.5546875" style="36" customWidth="1"/>
    <col min="7680" max="7680" width="9.88671875" style="36" bestFit="1" customWidth="1"/>
    <col min="7681" max="7681" width="1.5546875" style="36" customWidth="1"/>
    <col min="7682" max="7682" width="13.6640625" style="36" customWidth="1"/>
    <col min="7683" max="7683" width="1.5546875" style="36" customWidth="1"/>
    <col min="7684" max="7684" width="10.6640625" style="36" customWidth="1"/>
    <col min="7685" max="7718" width="12.5546875" style="36" customWidth="1"/>
    <col min="7719" max="7743" width="10" style="36" customWidth="1"/>
    <col min="7744" max="7744" width="9.5546875" style="36" customWidth="1"/>
    <col min="7745" max="7762" width="0" style="36" hidden="1" customWidth="1"/>
    <col min="7763" max="7763" width="1.109375" style="36" customWidth="1"/>
    <col min="7764" max="7771" width="0" style="36" hidden="1" customWidth="1"/>
    <col min="7772" max="7772" width="2.33203125" style="36" customWidth="1"/>
    <col min="7773" max="7796" width="0" style="36" hidden="1" customWidth="1"/>
    <col min="7797" max="7797" width="0.33203125" style="36" customWidth="1"/>
    <col min="7798" max="7804" width="0" style="36" hidden="1" customWidth="1"/>
    <col min="7805" max="7932" width="10" style="36"/>
    <col min="7933" max="7933" width="53.109375" style="36" customWidth="1"/>
    <col min="7934" max="7934" width="10.5546875" style="36" bestFit="1" customWidth="1"/>
    <col min="7935" max="7935" width="1.5546875" style="36" customWidth="1"/>
    <col min="7936" max="7936" width="9.88671875" style="36" bestFit="1" customWidth="1"/>
    <col min="7937" max="7937" width="1.5546875" style="36" customWidth="1"/>
    <col min="7938" max="7938" width="13.6640625" style="36" customWidth="1"/>
    <col min="7939" max="7939" width="1.5546875" style="36" customWidth="1"/>
    <col min="7940" max="7940" width="10.6640625" style="36" customWidth="1"/>
    <col min="7941" max="7974" width="12.5546875" style="36" customWidth="1"/>
    <col min="7975" max="7999" width="10" style="36" customWidth="1"/>
    <col min="8000" max="8000" width="9.5546875" style="36" customWidth="1"/>
    <col min="8001" max="8018" width="0" style="36" hidden="1" customWidth="1"/>
    <col min="8019" max="8019" width="1.109375" style="36" customWidth="1"/>
    <col min="8020" max="8027" width="0" style="36" hidden="1" customWidth="1"/>
    <col min="8028" max="8028" width="2.33203125" style="36" customWidth="1"/>
    <col min="8029" max="8052" width="0" style="36" hidden="1" customWidth="1"/>
    <col min="8053" max="8053" width="0.33203125" style="36" customWidth="1"/>
    <col min="8054" max="8060" width="0" style="36" hidden="1" customWidth="1"/>
    <col min="8061" max="8188" width="10" style="36"/>
    <col min="8189" max="8189" width="53.109375" style="36" customWidth="1"/>
    <col min="8190" max="8190" width="10.5546875" style="36" bestFit="1" customWidth="1"/>
    <col min="8191" max="8191" width="1.5546875" style="36" customWidth="1"/>
    <col min="8192" max="8192" width="9.88671875" style="36" bestFit="1" customWidth="1"/>
    <col min="8193" max="8193" width="1.5546875" style="36" customWidth="1"/>
    <col min="8194" max="8194" width="13.6640625" style="36" customWidth="1"/>
    <col min="8195" max="8195" width="1.5546875" style="36" customWidth="1"/>
    <col min="8196" max="8196" width="10.6640625" style="36" customWidth="1"/>
    <col min="8197" max="8230" width="12.5546875" style="36" customWidth="1"/>
    <col min="8231" max="8255" width="10" style="36" customWidth="1"/>
    <col min="8256" max="8256" width="9.5546875" style="36" customWidth="1"/>
    <col min="8257" max="8274" width="0" style="36" hidden="1" customWidth="1"/>
    <col min="8275" max="8275" width="1.109375" style="36" customWidth="1"/>
    <col min="8276" max="8283" width="0" style="36" hidden="1" customWidth="1"/>
    <col min="8284" max="8284" width="2.33203125" style="36" customWidth="1"/>
    <col min="8285" max="8308" width="0" style="36" hidden="1" customWidth="1"/>
    <col min="8309" max="8309" width="0.33203125" style="36" customWidth="1"/>
    <col min="8310" max="8316" width="0" style="36" hidden="1" customWidth="1"/>
    <col min="8317" max="8444" width="10" style="36"/>
    <col min="8445" max="8445" width="53.109375" style="36" customWidth="1"/>
    <col min="8446" max="8446" width="10.5546875" style="36" bestFit="1" customWidth="1"/>
    <col min="8447" max="8447" width="1.5546875" style="36" customWidth="1"/>
    <col min="8448" max="8448" width="9.88671875" style="36" bestFit="1" customWidth="1"/>
    <col min="8449" max="8449" width="1.5546875" style="36" customWidth="1"/>
    <col min="8450" max="8450" width="13.6640625" style="36" customWidth="1"/>
    <col min="8451" max="8451" width="1.5546875" style="36" customWidth="1"/>
    <col min="8452" max="8452" width="10.6640625" style="36" customWidth="1"/>
    <col min="8453" max="8486" width="12.5546875" style="36" customWidth="1"/>
    <col min="8487" max="8511" width="10" style="36" customWidth="1"/>
    <col min="8512" max="8512" width="9.5546875" style="36" customWidth="1"/>
    <col min="8513" max="8530" width="0" style="36" hidden="1" customWidth="1"/>
    <col min="8531" max="8531" width="1.109375" style="36" customWidth="1"/>
    <col min="8532" max="8539" width="0" style="36" hidden="1" customWidth="1"/>
    <col min="8540" max="8540" width="2.33203125" style="36" customWidth="1"/>
    <col min="8541" max="8564" width="0" style="36" hidden="1" customWidth="1"/>
    <col min="8565" max="8565" width="0.33203125" style="36" customWidth="1"/>
    <col min="8566" max="8572" width="0" style="36" hidden="1" customWidth="1"/>
    <col min="8573" max="8700" width="10" style="36"/>
    <col min="8701" max="8701" width="53.109375" style="36" customWidth="1"/>
    <col min="8702" max="8702" width="10.5546875" style="36" bestFit="1" customWidth="1"/>
    <col min="8703" max="8703" width="1.5546875" style="36" customWidth="1"/>
    <col min="8704" max="8704" width="9.88671875" style="36" bestFit="1" customWidth="1"/>
    <col min="8705" max="8705" width="1.5546875" style="36" customWidth="1"/>
    <col min="8706" max="8706" width="13.6640625" style="36" customWidth="1"/>
    <col min="8707" max="8707" width="1.5546875" style="36" customWidth="1"/>
    <col min="8708" max="8708" width="10.6640625" style="36" customWidth="1"/>
    <col min="8709" max="8742" width="12.5546875" style="36" customWidth="1"/>
    <col min="8743" max="8767" width="10" style="36" customWidth="1"/>
    <col min="8768" max="8768" width="9.5546875" style="36" customWidth="1"/>
    <col min="8769" max="8786" width="0" style="36" hidden="1" customWidth="1"/>
    <col min="8787" max="8787" width="1.109375" style="36" customWidth="1"/>
    <col min="8788" max="8795" width="0" style="36" hidden="1" customWidth="1"/>
    <col min="8796" max="8796" width="2.33203125" style="36" customWidth="1"/>
    <col min="8797" max="8820" width="0" style="36" hidden="1" customWidth="1"/>
    <col min="8821" max="8821" width="0.33203125" style="36" customWidth="1"/>
    <col min="8822" max="8828" width="0" style="36" hidden="1" customWidth="1"/>
    <col min="8829" max="8956" width="10" style="36"/>
    <col min="8957" max="8957" width="53.109375" style="36" customWidth="1"/>
    <col min="8958" max="8958" width="10.5546875" style="36" bestFit="1" customWidth="1"/>
    <col min="8959" max="8959" width="1.5546875" style="36" customWidth="1"/>
    <col min="8960" max="8960" width="9.88671875" style="36" bestFit="1" customWidth="1"/>
    <col min="8961" max="8961" width="1.5546875" style="36" customWidth="1"/>
    <col min="8962" max="8962" width="13.6640625" style="36" customWidth="1"/>
    <col min="8963" max="8963" width="1.5546875" style="36" customWidth="1"/>
    <col min="8964" max="8964" width="10.6640625" style="36" customWidth="1"/>
    <col min="8965" max="8998" width="12.5546875" style="36" customWidth="1"/>
    <col min="8999" max="9023" width="10" style="36" customWidth="1"/>
    <col min="9024" max="9024" width="9.5546875" style="36" customWidth="1"/>
    <col min="9025" max="9042" width="0" style="36" hidden="1" customWidth="1"/>
    <col min="9043" max="9043" width="1.109375" style="36" customWidth="1"/>
    <col min="9044" max="9051" width="0" style="36" hidden="1" customWidth="1"/>
    <col min="9052" max="9052" width="2.33203125" style="36" customWidth="1"/>
    <col min="9053" max="9076" width="0" style="36" hidden="1" customWidth="1"/>
    <col min="9077" max="9077" width="0.33203125" style="36" customWidth="1"/>
    <col min="9078" max="9084" width="0" style="36" hidden="1" customWidth="1"/>
    <col min="9085" max="9212" width="10" style="36"/>
    <col min="9213" max="9213" width="53.109375" style="36" customWidth="1"/>
    <col min="9214" max="9214" width="10.5546875" style="36" bestFit="1" customWidth="1"/>
    <col min="9215" max="9215" width="1.5546875" style="36" customWidth="1"/>
    <col min="9216" max="9216" width="9.88671875" style="36" bestFit="1" customWidth="1"/>
    <col min="9217" max="9217" width="1.5546875" style="36" customWidth="1"/>
    <col min="9218" max="9218" width="13.6640625" style="36" customWidth="1"/>
    <col min="9219" max="9219" width="1.5546875" style="36" customWidth="1"/>
    <col min="9220" max="9220" width="10.6640625" style="36" customWidth="1"/>
    <col min="9221" max="9254" width="12.5546875" style="36" customWidth="1"/>
    <col min="9255" max="9279" width="10" style="36" customWidth="1"/>
    <col min="9280" max="9280" width="9.5546875" style="36" customWidth="1"/>
    <col min="9281" max="9298" width="0" style="36" hidden="1" customWidth="1"/>
    <col min="9299" max="9299" width="1.109375" style="36" customWidth="1"/>
    <col min="9300" max="9307" width="0" style="36" hidden="1" customWidth="1"/>
    <col min="9308" max="9308" width="2.33203125" style="36" customWidth="1"/>
    <col min="9309" max="9332" width="0" style="36" hidden="1" customWidth="1"/>
    <col min="9333" max="9333" width="0.33203125" style="36" customWidth="1"/>
    <col min="9334" max="9340" width="0" style="36" hidden="1" customWidth="1"/>
    <col min="9341" max="9468" width="10" style="36"/>
    <col min="9469" max="9469" width="53.109375" style="36" customWidth="1"/>
    <col min="9470" max="9470" width="10.5546875" style="36" bestFit="1" customWidth="1"/>
    <col min="9471" max="9471" width="1.5546875" style="36" customWidth="1"/>
    <col min="9472" max="9472" width="9.88671875" style="36" bestFit="1" customWidth="1"/>
    <col min="9473" max="9473" width="1.5546875" style="36" customWidth="1"/>
    <col min="9474" max="9474" width="13.6640625" style="36" customWidth="1"/>
    <col min="9475" max="9475" width="1.5546875" style="36" customWidth="1"/>
    <col min="9476" max="9476" width="10.6640625" style="36" customWidth="1"/>
    <col min="9477" max="9510" width="12.5546875" style="36" customWidth="1"/>
    <col min="9511" max="9535" width="10" style="36" customWidth="1"/>
    <col min="9536" max="9536" width="9.5546875" style="36" customWidth="1"/>
    <col min="9537" max="9554" width="0" style="36" hidden="1" customWidth="1"/>
    <col min="9555" max="9555" width="1.109375" style="36" customWidth="1"/>
    <col min="9556" max="9563" width="0" style="36" hidden="1" customWidth="1"/>
    <col min="9564" max="9564" width="2.33203125" style="36" customWidth="1"/>
    <col min="9565" max="9588" width="0" style="36" hidden="1" customWidth="1"/>
    <col min="9589" max="9589" width="0.33203125" style="36" customWidth="1"/>
    <col min="9590" max="9596" width="0" style="36" hidden="1" customWidth="1"/>
    <col min="9597" max="9724" width="10" style="36"/>
    <col min="9725" max="9725" width="53.109375" style="36" customWidth="1"/>
    <col min="9726" max="9726" width="10.5546875" style="36" bestFit="1" customWidth="1"/>
    <col min="9727" max="9727" width="1.5546875" style="36" customWidth="1"/>
    <col min="9728" max="9728" width="9.88671875" style="36" bestFit="1" customWidth="1"/>
    <col min="9729" max="9729" width="1.5546875" style="36" customWidth="1"/>
    <col min="9730" max="9730" width="13.6640625" style="36" customWidth="1"/>
    <col min="9731" max="9731" width="1.5546875" style="36" customWidth="1"/>
    <col min="9732" max="9732" width="10.6640625" style="36" customWidth="1"/>
    <col min="9733" max="9766" width="12.5546875" style="36" customWidth="1"/>
    <col min="9767" max="9791" width="10" style="36" customWidth="1"/>
    <col min="9792" max="9792" width="9.5546875" style="36" customWidth="1"/>
    <col min="9793" max="9810" width="0" style="36" hidden="1" customWidth="1"/>
    <col min="9811" max="9811" width="1.109375" style="36" customWidth="1"/>
    <col min="9812" max="9819" width="0" style="36" hidden="1" customWidth="1"/>
    <col min="9820" max="9820" width="2.33203125" style="36" customWidth="1"/>
    <col min="9821" max="9844" width="0" style="36" hidden="1" customWidth="1"/>
    <col min="9845" max="9845" width="0.33203125" style="36" customWidth="1"/>
    <col min="9846" max="9852" width="0" style="36" hidden="1" customWidth="1"/>
    <col min="9853" max="9980" width="10" style="36"/>
    <col min="9981" max="9981" width="53.109375" style="36" customWidth="1"/>
    <col min="9982" max="9982" width="10.5546875" style="36" bestFit="1" customWidth="1"/>
    <col min="9983" max="9983" width="1.5546875" style="36" customWidth="1"/>
    <col min="9984" max="9984" width="9.88671875" style="36" bestFit="1" customWidth="1"/>
    <col min="9985" max="9985" width="1.5546875" style="36" customWidth="1"/>
    <col min="9986" max="9986" width="13.6640625" style="36" customWidth="1"/>
    <col min="9987" max="9987" width="1.5546875" style="36" customWidth="1"/>
    <col min="9988" max="9988" width="10.6640625" style="36" customWidth="1"/>
    <col min="9989" max="10022" width="12.5546875" style="36" customWidth="1"/>
    <col min="10023" max="10047" width="10" style="36" customWidth="1"/>
    <col min="10048" max="10048" width="9.5546875" style="36" customWidth="1"/>
    <col min="10049" max="10066" width="0" style="36" hidden="1" customWidth="1"/>
    <col min="10067" max="10067" width="1.109375" style="36" customWidth="1"/>
    <col min="10068" max="10075" width="0" style="36" hidden="1" customWidth="1"/>
    <col min="10076" max="10076" width="2.33203125" style="36" customWidth="1"/>
    <col min="10077" max="10100" width="0" style="36" hidden="1" customWidth="1"/>
    <col min="10101" max="10101" width="0.33203125" style="36" customWidth="1"/>
    <col min="10102" max="10108" width="0" style="36" hidden="1" customWidth="1"/>
    <col min="10109" max="10236" width="10" style="36"/>
    <col min="10237" max="10237" width="53.109375" style="36" customWidth="1"/>
    <col min="10238" max="10238" width="10.5546875" style="36" bestFit="1" customWidth="1"/>
    <col min="10239" max="10239" width="1.5546875" style="36" customWidth="1"/>
    <col min="10240" max="10240" width="9.88671875" style="36" bestFit="1" customWidth="1"/>
    <col min="10241" max="10241" width="1.5546875" style="36" customWidth="1"/>
    <col min="10242" max="10242" width="13.6640625" style="36" customWidth="1"/>
    <col min="10243" max="10243" width="1.5546875" style="36" customWidth="1"/>
    <col min="10244" max="10244" width="10.6640625" style="36" customWidth="1"/>
    <col min="10245" max="10278" width="12.5546875" style="36" customWidth="1"/>
    <col min="10279" max="10303" width="10" style="36" customWidth="1"/>
    <col min="10304" max="10304" width="9.5546875" style="36" customWidth="1"/>
    <col min="10305" max="10322" width="0" style="36" hidden="1" customWidth="1"/>
    <col min="10323" max="10323" width="1.109375" style="36" customWidth="1"/>
    <col min="10324" max="10331" width="0" style="36" hidden="1" customWidth="1"/>
    <col min="10332" max="10332" width="2.33203125" style="36" customWidth="1"/>
    <col min="10333" max="10356" width="0" style="36" hidden="1" customWidth="1"/>
    <col min="10357" max="10357" width="0.33203125" style="36" customWidth="1"/>
    <col min="10358" max="10364" width="0" style="36" hidden="1" customWidth="1"/>
    <col min="10365" max="10492" width="10" style="36"/>
    <col min="10493" max="10493" width="53.109375" style="36" customWidth="1"/>
    <col min="10494" max="10494" width="10.5546875" style="36" bestFit="1" customWidth="1"/>
    <col min="10495" max="10495" width="1.5546875" style="36" customWidth="1"/>
    <col min="10496" max="10496" width="9.88671875" style="36" bestFit="1" customWidth="1"/>
    <col min="10497" max="10497" width="1.5546875" style="36" customWidth="1"/>
    <col min="10498" max="10498" width="13.6640625" style="36" customWidth="1"/>
    <col min="10499" max="10499" width="1.5546875" style="36" customWidth="1"/>
    <col min="10500" max="10500" width="10.6640625" style="36" customWidth="1"/>
    <col min="10501" max="10534" width="12.5546875" style="36" customWidth="1"/>
    <col min="10535" max="10559" width="10" style="36" customWidth="1"/>
    <col min="10560" max="10560" width="9.5546875" style="36" customWidth="1"/>
    <col min="10561" max="10578" width="0" style="36" hidden="1" customWidth="1"/>
    <col min="10579" max="10579" width="1.109375" style="36" customWidth="1"/>
    <col min="10580" max="10587" width="0" style="36" hidden="1" customWidth="1"/>
    <col min="10588" max="10588" width="2.33203125" style="36" customWidth="1"/>
    <col min="10589" max="10612" width="0" style="36" hidden="1" customWidth="1"/>
    <col min="10613" max="10613" width="0.33203125" style="36" customWidth="1"/>
    <col min="10614" max="10620" width="0" style="36" hidden="1" customWidth="1"/>
    <col min="10621" max="10748" width="10" style="36"/>
    <col min="10749" max="10749" width="53.109375" style="36" customWidth="1"/>
    <col min="10750" max="10750" width="10.5546875" style="36" bestFit="1" customWidth="1"/>
    <col min="10751" max="10751" width="1.5546875" style="36" customWidth="1"/>
    <col min="10752" max="10752" width="9.88671875" style="36" bestFit="1" customWidth="1"/>
    <col min="10753" max="10753" width="1.5546875" style="36" customWidth="1"/>
    <col min="10754" max="10754" width="13.6640625" style="36" customWidth="1"/>
    <col min="10755" max="10755" width="1.5546875" style="36" customWidth="1"/>
    <col min="10756" max="10756" width="10.6640625" style="36" customWidth="1"/>
    <col min="10757" max="10790" width="12.5546875" style="36" customWidth="1"/>
    <col min="10791" max="10815" width="10" style="36" customWidth="1"/>
    <col min="10816" max="10816" width="9.5546875" style="36" customWidth="1"/>
    <col min="10817" max="10834" width="0" style="36" hidden="1" customWidth="1"/>
    <col min="10835" max="10835" width="1.109375" style="36" customWidth="1"/>
    <col min="10836" max="10843" width="0" style="36" hidden="1" customWidth="1"/>
    <col min="10844" max="10844" width="2.33203125" style="36" customWidth="1"/>
    <col min="10845" max="10868" width="0" style="36" hidden="1" customWidth="1"/>
    <col min="10869" max="10869" width="0.33203125" style="36" customWidth="1"/>
    <col min="10870" max="10876" width="0" style="36" hidden="1" customWidth="1"/>
    <col min="10877" max="11004" width="10" style="36"/>
    <col min="11005" max="11005" width="53.109375" style="36" customWidth="1"/>
    <col min="11006" max="11006" width="10.5546875" style="36" bestFit="1" customWidth="1"/>
    <col min="11007" max="11007" width="1.5546875" style="36" customWidth="1"/>
    <col min="11008" max="11008" width="9.88671875" style="36" bestFit="1" customWidth="1"/>
    <col min="11009" max="11009" width="1.5546875" style="36" customWidth="1"/>
    <col min="11010" max="11010" width="13.6640625" style="36" customWidth="1"/>
    <col min="11011" max="11011" width="1.5546875" style="36" customWidth="1"/>
    <col min="11012" max="11012" width="10.6640625" style="36" customWidth="1"/>
    <col min="11013" max="11046" width="12.5546875" style="36" customWidth="1"/>
    <col min="11047" max="11071" width="10" style="36" customWidth="1"/>
    <col min="11072" max="11072" width="9.5546875" style="36" customWidth="1"/>
    <col min="11073" max="11090" width="0" style="36" hidden="1" customWidth="1"/>
    <col min="11091" max="11091" width="1.109375" style="36" customWidth="1"/>
    <col min="11092" max="11099" width="0" style="36" hidden="1" customWidth="1"/>
    <col min="11100" max="11100" width="2.33203125" style="36" customWidth="1"/>
    <col min="11101" max="11124" width="0" style="36" hidden="1" customWidth="1"/>
    <col min="11125" max="11125" width="0.33203125" style="36" customWidth="1"/>
    <col min="11126" max="11132" width="0" style="36" hidden="1" customWidth="1"/>
    <col min="11133" max="11260" width="10" style="36"/>
    <col min="11261" max="11261" width="53.109375" style="36" customWidth="1"/>
    <col min="11262" max="11262" width="10.5546875" style="36" bestFit="1" customWidth="1"/>
    <col min="11263" max="11263" width="1.5546875" style="36" customWidth="1"/>
    <col min="11264" max="11264" width="9.88671875" style="36" bestFit="1" customWidth="1"/>
    <col min="11265" max="11265" width="1.5546875" style="36" customWidth="1"/>
    <col min="11266" max="11266" width="13.6640625" style="36" customWidth="1"/>
    <col min="11267" max="11267" width="1.5546875" style="36" customWidth="1"/>
    <col min="11268" max="11268" width="10.6640625" style="36" customWidth="1"/>
    <col min="11269" max="11302" width="12.5546875" style="36" customWidth="1"/>
    <col min="11303" max="11327" width="10" style="36" customWidth="1"/>
    <col min="11328" max="11328" width="9.5546875" style="36" customWidth="1"/>
    <col min="11329" max="11346" width="0" style="36" hidden="1" customWidth="1"/>
    <col min="11347" max="11347" width="1.109375" style="36" customWidth="1"/>
    <col min="11348" max="11355" width="0" style="36" hidden="1" customWidth="1"/>
    <col min="11356" max="11356" width="2.33203125" style="36" customWidth="1"/>
    <col min="11357" max="11380" width="0" style="36" hidden="1" customWidth="1"/>
    <col min="11381" max="11381" width="0.33203125" style="36" customWidth="1"/>
    <col min="11382" max="11388" width="0" style="36" hidden="1" customWidth="1"/>
    <col min="11389" max="11516" width="10" style="36"/>
    <col min="11517" max="11517" width="53.109375" style="36" customWidth="1"/>
    <col min="11518" max="11518" width="10.5546875" style="36" bestFit="1" customWidth="1"/>
    <col min="11519" max="11519" width="1.5546875" style="36" customWidth="1"/>
    <col min="11520" max="11520" width="9.88671875" style="36" bestFit="1" customWidth="1"/>
    <col min="11521" max="11521" width="1.5546875" style="36" customWidth="1"/>
    <col min="11522" max="11522" width="13.6640625" style="36" customWidth="1"/>
    <col min="11523" max="11523" width="1.5546875" style="36" customWidth="1"/>
    <col min="11524" max="11524" width="10.6640625" style="36" customWidth="1"/>
    <col min="11525" max="11558" width="12.5546875" style="36" customWidth="1"/>
    <col min="11559" max="11583" width="10" style="36" customWidth="1"/>
    <col min="11584" max="11584" width="9.5546875" style="36" customWidth="1"/>
    <col min="11585" max="11602" width="0" style="36" hidden="1" customWidth="1"/>
    <col min="11603" max="11603" width="1.109375" style="36" customWidth="1"/>
    <col min="11604" max="11611" width="0" style="36" hidden="1" customWidth="1"/>
    <col min="11612" max="11612" width="2.33203125" style="36" customWidth="1"/>
    <col min="11613" max="11636" width="0" style="36" hidden="1" customWidth="1"/>
    <col min="11637" max="11637" width="0.33203125" style="36" customWidth="1"/>
    <col min="11638" max="11644" width="0" style="36" hidden="1" customWidth="1"/>
    <col min="11645" max="11772" width="10" style="36"/>
    <col min="11773" max="11773" width="53.109375" style="36" customWidth="1"/>
    <col min="11774" max="11774" width="10.5546875" style="36" bestFit="1" customWidth="1"/>
    <col min="11775" max="11775" width="1.5546875" style="36" customWidth="1"/>
    <col min="11776" max="11776" width="9.88671875" style="36" bestFit="1" customWidth="1"/>
    <col min="11777" max="11777" width="1.5546875" style="36" customWidth="1"/>
    <col min="11778" max="11778" width="13.6640625" style="36" customWidth="1"/>
    <col min="11779" max="11779" width="1.5546875" style="36" customWidth="1"/>
    <col min="11780" max="11780" width="10.6640625" style="36" customWidth="1"/>
    <col min="11781" max="11814" width="12.5546875" style="36" customWidth="1"/>
    <col min="11815" max="11839" width="10" style="36" customWidth="1"/>
    <col min="11840" max="11840" width="9.5546875" style="36" customWidth="1"/>
    <col min="11841" max="11858" width="0" style="36" hidden="1" customWidth="1"/>
    <col min="11859" max="11859" width="1.109375" style="36" customWidth="1"/>
    <col min="11860" max="11867" width="0" style="36" hidden="1" customWidth="1"/>
    <col min="11868" max="11868" width="2.33203125" style="36" customWidth="1"/>
    <col min="11869" max="11892" width="0" style="36" hidden="1" customWidth="1"/>
    <col min="11893" max="11893" width="0.33203125" style="36" customWidth="1"/>
    <col min="11894" max="11900" width="0" style="36" hidden="1" customWidth="1"/>
    <col min="11901" max="12028" width="10" style="36"/>
    <col min="12029" max="12029" width="53.109375" style="36" customWidth="1"/>
    <col min="12030" max="12030" width="10.5546875" style="36" bestFit="1" customWidth="1"/>
    <col min="12031" max="12031" width="1.5546875" style="36" customWidth="1"/>
    <col min="12032" max="12032" width="9.88671875" style="36" bestFit="1" customWidth="1"/>
    <col min="12033" max="12033" width="1.5546875" style="36" customWidth="1"/>
    <col min="12034" max="12034" width="13.6640625" style="36" customWidth="1"/>
    <col min="12035" max="12035" width="1.5546875" style="36" customWidth="1"/>
    <col min="12036" max="12036" width="10.6640625" style="36" customWidth="1"/>
    <col min="12037" max="12070" width="12.5546875" style="36" customWidth="1"/>
    <col min="12071" max="12095" width="10" style="36" customWidth="1"/>
    <col min="12096" max="12096" width="9.5546875" style="36" customWidth="1"/>
    <col min="12097" max="12114" width="0" style="36" hidden="1" customWidth="1"/>
    <col min="12115" max="12115" width="1.109375" style="36" customWidth="1"/>
    <col min="12116" max="12123" width="0" style="36" hidden="1" customWidth="1"/>
    <col min="12124" max="12124" width="2.33203125" style="36" customWidth="1"/>
    <col min="12125" max="12148" width="0" style="36" hidden="1" customWidth="1"/>
    <col min="12149" max="12149" width="0.33203125" style="36" customWidth="1"/>
    <col min="12150" max="12156" width="0" style="36" hidden="1" customWidth="1"/>
    <col min="12157" max="12284" width="10" style="36"/>
    <col min="12285" max="12285" width="53.109375" style="36" customWidth="1"/>
    <col min="12286" max="12286" width="10.5546875" style="36" bestFit="1" customWidth="1"/>
    <col min="12287" max="12287" width="1.5546875" style="36" customWidth="1"/>
    <col min="12288" max="12288" width="9.88671875" style="36" bestFit="1" customWidth="1"/>
    <col min="12289" max="12289" width="1.5546875" style="36" customWidth="1"/>
    <col min="12290" max="12290" width="13.6640625" style="36" customWidth="1"/>
    <col min="12291" max="12291" width="1.5546875" style="36" customWidth="1"/>
    <col min="12292" max="12292" width="10.6640625" style="36" customWidth="1"/>
    <col min="12293" max="12326" width="12.5546875" style="36" customWidth="1"/>
    <col min="12327" max="12351" width="10" style="36" customWidth="1"/>
    <col min="12352" max="12352" width="9.5546875" style="36" customWidth="1"/>
    <col min="12353" max="12370" width="0" style="36" hidden="1" customWidth="1"/>
    <col min="12371" max="12371" width="1.109375" style="36" customWidth="1"/>
    <col min="12372" max="12379" width="0" style="36" hidden="1" customWidth="1"/>
    <col min="12380" max="12380" width="2.33203125" style="36" customWidth="1"/>
    <col min="12381" max="12404" width="0" style="36" hidden="1" customWidth="1"/>
    <col min="12405" max="12405" width="0.33203125" style="36" customWidth="1"/>
    <col min="12406" max="12412" width="0" style="36" hidden="1" customWidth="1"/>
    <col min="12413" max="12540" width="10" style="36"/>
    <col min="12541" max="12541" width="53.109375" style="36" customWidth="1"/>
    <col min="12542" max="12542" width="10.5546875" style="36" bestFit="1" customWidth="1"/>
    <col min="12543" max="12543" width="1.5546875" style="36" customWidth="1"/>
    <col min="12544" max="12544" width="9.88671875" style="36" bestFit="1" customWidth="1"/>
    <col min="12545" max="12545" width="1.5546875" style="36" customWidth="1"/>
    <col min="12546" max="12546" width="13.6640625" style="36" customWidth="1"/>
    <col min="12547" max="12547" width="1.5546875" style="36" customWidth="1"/>
    <col min="12548" max="12548" width="10.6640625" style="36" customWidth="1"/>
    <col min="12549" max="12582" width="12.5546875" style="36" customWidth="1"/>
    <col min="12583" max="12607" width="10" style="36" customWidth="1"/>
    <col min="12608" max="12608" width="9.5546875" style="36" customWidth="1"/>
    <col min="12609" max="12626" width="0" style="36" hidden="1" customWidth="1"/>
    <col min="12627" max="12627" width="1.109375" style="36" customWidth="1"/>
    <col min="12628" max="12635" width="0" style="36" hidden="1" customWidth="1"/>
    <col min="12636" max="12636" width="2.33203125" style="36" customWidth="1"/>
    <col min="12637" max="12660" width="0" style="36" hidden="1" customWidth="1"/>
    <col min="12661" max="12661" width="0.33203125" style="36" customWidth="1"/>
    <col min="12662" max="12668" width="0" style="36" hidden="1" customWidth="1"/>
    <col min="12669" max="12796" width="10" style="36"/>
    <col min="12797" max="12797" width="53.109375" style="36" customWidth="1"/>
    <col min="12798" max="12798" width="10.5546875" style="36" bestFit="1" customWidth="1"/>
    <col min="12799" max="12799" width="1.5546875" style="36" customWidth="1"/>
    <col min="12800" max="12800" width="9.88671875" style="36" bestFit="1" customWidth="1"/>
    <col min="12801" max="12801" width="1.5546875" style="36" customWidth="1"/>
    <col min="12802" max="12802" width="13.6640625" style="36" customWidth="1"/>
    <col min="12803" max="12803" width="1.5546875" style="36" customWidth="1"/>
    <col min="12804" max="12804" width="10.6640625" style="36" customWidth="1"/>
    <col min="12805" max="12838" width="12.5546875" style="36" customWidth="1"/>
    <col min="12839" max="12863" width="10" style="36" customWidth="1"/>
    <col min="12864" max="12864" width="9.5546875" style="36" customWidth="1"/>
    <col min="12865" max="12882" width="0" style="36" hidden="1" customWidth="1"/>
    <col min="12883" max="12883" width="1.109375" style="36" customWidth="1"/>
    <col min="12884" max="12891" width="0" style="36" hidden="1" customWidth="1"/>
    <col min="12892" max="12892" width="2.33203125" style="36" customWidth="1"/>
    <col min="12893" max="12916" width="0" style="36" hidden="1" customWidth="1"/>
    <col min="12917" max="12917" width="0.33203125" style="36" customWidth="1"/>
    <col min="12918" max="12924" width="0" style="36" hidden="1" customWidth="1"/>
    <col min="12925" max="13052" width="10" style="36"/>
    <col min="13053" max="13053" width="53.109375" style="36" customWidth="1"/>
    <col min="13054" max="13054" width="10.5546875" style="36" bestFit="1" customWidth="1"/>
    <col min="13055" max="13055" width="1.5546875" style="36" customWidth="1"/>
    <col min="13056" max="13056" width="9.88671875" style="36" bestFit="1" customWidth="1"/>
    <col min="13057" max="13057" width="1.5546875" style="36" customWidth="1"/>
    <col min="13058" max="13058" width="13.6640625" style="36" customWidth="1"/>
    <col min="13059" max="13059" width="1.5546875" style="36" customWidth="1"/>
    <col min="13060" max="13060" width="10.6640625" style="36" customWidth="1"/>
    <col min="13061" max="13094" width="12.5546875" style="36" customWidth="1"/>
    <col min="13095" max="13119" width="10" style="36" customWidth="1"/>
    <col min="13120" max="13120" width="9.5546875" style="36" customWidth="1"/>
    <col min="13121" max="13138" width="0" style="36" hidden="1" customWidth="1"/>
    <col min="13139" max="13139" width="1.109375" style="36" customWidth="1"/>
    <col min="13140" max="13147" width="0" style="36" hidden="1" customWidth="1"/>
    <col min="13148" max="13148" width="2.33203125" style="36" customWidth="1"/>
    <col min="13149" max="13172" width="0" style="36" hidden="1" customWidth="1"/>
    <col min="13173" max="13173" width="0.33203125" style="36" customWidth="1"/>
    <col min="13174" max="13180" width="0" style="36" hidden="1" customWidth="1"/>
    <col min="13181" max="13308" width="10" style="36"/>
    <col min="13309" max="13309" width="53.109375" style="36" customWidth="1"/>
    <col min="13310" max="13310" width="10.5546875" style="36" bestFit="1" customWidth="1"/>
    <col min="13311" max="13311" width="1.5546875" style="36" customWidth="1"/>
    <col min="13312" max="13312" width="9.88671875" style="36" bestFit="1" customWidth="1"/>
    <col min="13313" max="13313" width="1.5546875" style="36" customWidth="1"/>
    <col min="13314" max="13314" width="13.6640625" style="36" customWidth="1"/>
    <col min="13315" max="13315" width="1.5546875" style="36" customWidth="1"/>
    <col min="13316" max="13316" width="10.6640625" style="36" customWidth="1"/>
    <col min="13317" max="13350" width="12.5546875" style="36" customWidth="1"/>
    <col min="13351" max="13375" width="10" style="36" customWidth="1"/>
    <col min="13376" max="13376" width="9.5546875" style="36" customWidth="1"/>
    <col min="13377" max="13394" width="0" style="36" hidden="1" customWidth="1"/>
    <col min="13395" max="13395" width="1.109375" style="36" customWidth="1"/>
    <col min="13396" max="13403" width="0" style="36" hidden="1" customWidth="1"/>
    <col min="13404" max="13404" width="2.33203125" style="36" customWidth="1"/>
    <col min="13405" max="13428" width="0" style="36" hidden="1" customWidth="1"/>
    <col min="13429" max="13429" width="0.33203125" style="36" customWidth="1"/>
    <col min="13430" max="13436" width="0" style="36" hidden="1" customWidth="1"/>
    <col min="13437" max="13564" width="10" style="36"/>
    <col min="13565" max="13565" width="53.109375" style="36" customWidth="1"/>
    <col min="13566" max="13566" width="10.5546875" style="36" bestFit="1" customWidth="1"/>
    <col min="13567" max="13567" width="1.5546875" style="36" customWidth="1"/>
    <col min="13568" max="13568" width="9.88671875" style="36" bestFit="1" customWidth="1"/>
    <col min="13569" max="13569" width="1.5546875" style="36" customWidth="1"/>
    <col min="13570" max="13570" width="13.6640625" style="36" customWidth="1"/>
    <col min="13571" max="13571" width="1.5546875" style="36" customWidth="1"/>
    <col min="13572" max="13572" width="10.6640625" style="36" customWidth="1"/>
    <col min="13573" max="13606" width="12.5546875" style="36" customWidth="1"/>
    <col min="13607" max="13631" width="10" style="36" customWidth="1"/>
    <col min="13632" max="13632" width="9.5546875" style="36" customWidth="1"/>
    <col min="13633" max="13650" width="0" style="36" hidden="1" customWidth="1"/>
    <col min="13651" max="13651" width="1.109375" style="36" customWidth="1"/>
    <col min="13652" max="13659" width="0" style="36" hidden="1" customWidth="1"/>
    <col min="13660" max="13660" width="2.33203125" style="36" customWidth="1"/>
    <col min="13661" max="13684" width="0" style="36" hidden="1" customWidth="1"/>
    <col min="13685" max="13685" width="0.33203125" style="36" customWidth="1"/>
    <col min="13686" max="13692" width="0" style="36" hidden="1" customWidth="1"/>
    <col min="13693" max="13820" width="10" style="36"/>
    <col min="13821" max="13821" width="53.109375" style="36" customWidth="1"/>
    <col min="13822" max="13822" width="10.5546875" style="36" bestFit="1" customWidth="1"/>
    <col min="13823" max="13823" width="1.5546875" style="36" customWidth="1"/>
    <col min="13824" max="13824" width="9.88671875" style="36" bestFit="1" customWidth="1"/>
    <col min="13825" max="13825" width="1.5546875" style="36" customWidth="1"/>
    <col min="13826" max="13826" width="13.6640625" style="36" customWidth="1"/>
    <col min="13827" max="13827" width="1.5546875" style="36" customWidth="1"/>
    <col min="13828" max="13828" width="10.6640625" style="36" customWidth="1"/>
    <col min="13829" max="13862" width="12.5546875" style="36" customWidth="1"/>
    <col min="13863" max="13887" width="10" style="36" customWidth="1"/>
    <col min="13888" max="13888" width="9.5546875" style="36" customWidth="1"/>
    <col min="13889" max="13906" width="0" style="36" hidden="1" customWidth="1"/>
    <col min="13907" max="13907" width="1.109375" style="36" customWidth="1"/>
    <col min="13908" max="13915" width="0" style="36" hidden="1" customWidth="1"/>
    <col min="13916" max="13916" width="2.33203125" style="36" customWidth="1"/>
    <col min="13917" max="13940" width="0" style="36" hidden="1" customWidth="1"/>
    <col min="13941" max="13941" width="0.33203125" style="36" customWidth="1"/>
    <col min="13942" max="13948" width="0" style="36" hidden="1" customWidth="1"/>
    <col min="13949" max="14076" width="10" style="36"/>
    <col min="14077" max="14077" width="53.109375" style="36" customWidth="1"/>
    <col min="14078" max="14078" width="10.5546875" style="36" bestFit="1" customWidth="1"/>
    <col min="14079" max="14079" width="1.5546875" style="36" customWidth="1"/>
    <col min="14080" max="14080" width="9.88671875" style="36" bestFit="1" customWidth="1"/>
    <col min="14081" max="14081" width="1.5546875" style="36" customWidth="1"/>
    <col min="14082" max="14082" width="13.6640625" style="36" customWidth="1"/>
    <col min="14083" max="14083" width="1.5546875" style="36" customWidth="1"/>
    <col min="14084" max="14084" width="10.6640625" style="36" customWidth="1"/>
    <col min="14085" max="14118" width="12.5546875" style="36" customWidth="1"/>
    <col min="14119" max="14143" width="10" style="36" customWidth="1"/>
    <col min="14144" max="14144" width="9.5546875" style="36" customWidth="1"/>
    <col min="14145" max="14162" width="0" style="36" hidden="1" customWidth="1"/>
    <col min="14163" max="14163" width="1.109375" style="36" customWidth="1"/>
    <col min="14164" max="14171" width="0" style="36" hidden="1" customWidth="1"/>
    <col min="14172" max="14172" width="2.33203125" style="36" customWidth="1"/>
    <col min="14173" max="14196" width="0" style="36" hidden="1" customWidth="1"/>
    <col min="14197" max="14197" width="0.33203125" style="36" customWidth="1"/>
    <col min="14198" max="14204" width="0" style="36" hidden="1" customWidth="1"/>
    <col min="14205" max="14332" width="10" style="36"/>
    <col min="14333" max="14333" width="53.109375" style="36" customWidth="1"/>
    <col min="14334" max="14334" width="10.5546875" style="36" bestFit="1" customWidth="1"/>
    <col min="14335" max="14335" width="1.5546875" style="36" customWidth="1"/>
    <col min="14336" max="14336" width="9.88671875" style="36" bestFit="1" customWidth="1"/>
    <col min="14337" max="14337" width="1.5546875" style="36" customWidth="1"/>
    <col min="14338" max="14338" width="13.6640625" style="36" customWidth="1"/>
    <col min="14339" max="14339" width="1.5546875" style="36" customWidth="1"/>
    <col min="14340" max="14340" width="10.6640625" style="36" customWidth="1"/>
    <col min="14341" max="14374" width="12.5546875" style="36" customWidth="1"/>
    <col min="14375" max="14399" width="10" style="36" customWidth="1"/>
    <col min="14400" max="14400" width="9.5546875" style="36" customWidth="1"/>
    <col min="14401" max="14418" width="0" style="36" hidden="1" customWidth="1"/>
    <col min="14419" max="14419" width="1.109375" style="36" customWidth="1"/>
    <col min="14420" max="14427" width="0" style="36" hidden="1" customWidth="1"/>
    <col min="14428" max="14428" width="2.33203125" style="36" customWidth="1"/>
    <col min="14429" max="14452" width="0" style="36" hidden="1" customWidth="1"/>
    <col min="14453" max="14453" width="0.33203125" style="36" customWidth="1"/>
    <col min="14454" max="14460" width="0" style="36" hidden="1" customWidth="1"/>
    <col min="14461" max="14588" width="10" style="36"/>
    <col min="14589" max="14589" width="53.109375" style="36" customWidth="1"/>
    <col min="14590" max="14590" width="10.5546875" style="36" bestFit="1" customWidth="1"/>
    <col min="14591" max="14591" width="1.5546875" style="36" customWidth="1"/>
    <col min="14592" max="14592" width="9.88671875" style="36" bestFit="1" customWidth="1"/>
    <col min="14593" max="14593" width="1.5546875" style="36" customWidth="1"/>
    <col min="14594" max="14594" width="13.6640625" style="36" customWidth="1"/>
    <col min="14595" max="14595" width="1.5546875" style="36" customWidth="1"/>
    <col min="14596" max="14596" width="10.6640625" style="36" customWidth="1"/>
    <col min="14597" max="14630" width="12.5546875" style="36" customWidth="1"/>
    <col min="14631" max="14655" width="10" style="36" customWidth="1"/>
    <col min="14656" max="14656" width="9.5546875" style="36" customWidth="1"/>
    <col min="14657" max="14674" width="0" style="36" hidden="1" customWidth="1"/>
    <col min="14675" max="14675" width="1.109375" style="36" customWidth="1"/>
    <col min="14676" max="14683" width="0" style="36" hidden="1" customWidth="1"/>
    <col min="14684" max="14684" width="2.33203125" style="36" customWidth="1"/>
    <col min="14685" max="14708" width="0" style="36" hidden="1" customWidth="1"/>
    <col min="14709" max="14709" width="0.33203125" style="36" customWidth="1"/>
    <col min="14710" max="14716" width="0" style="36" hidden="1" customWidth="1"/>
    <col min="14717" max="14844" width="10" style="36"/>
    <col min="14845" max="14845" width="53.109375" style="36" customWidth="1"/>
    <col min="14846" max="14846" width="10.5546875" style="36" bestFit="1" customWidth="1"/>
    <col min="14847" max="14847" width="1.5546875" style="36" customWidth="1"/>
    <col min="14848" max="14848" width="9.88671875" style="36" bestFit="1" customWidth="1"/>
    <col min="14849" max="14849" width="1.5546875" style="36" customWidth="1"/>
    <col min="14850" max="14850" width="13.6640625" style="36" customWidth="1"/>
    <col min="14851" max="14851" width="1.5546875" style="36" customWidth="1"/>
    <col min="14852" max="14852" width="10.6640625" style="36" customWidth="1"/>
    <col min="14853" max="14886" width="12.5546875" style="36" customWidth="1"/>
    <col min="14887" max="14911" width="10" style="36" customWidth="1"/>
    <col min="14912" max="14912" width="9.5546875" style="36" customWidth="1"/>
    <col min="14913" max="14930" width="0" style="36" hidden="1" customWidth="1"/>
    <col min="14931" max="14931" width="1.109375" style="36" customWidth="1"/>
    <col min="14932" max="14939" width="0" style="36" hidden="1" customWidth="1"/>
    <col min="14940" max="14940" width="2.33203125" style="36" customWidth="1"/>
    <col min="14941" max="14964" width="0" style="36" hidden="1" customWidth="1"/>
    <col min="14965" max="14965" width="0.33203125" style="36" customWidth="1"/>
    <col min="14966" max="14972" width="0" style="36" hidden="1" customWidth="1"/>
    <col min="14973" max="15100" width="10" style="36"/>
    <col min="15101" max="15101" width="53.109375" style="36" customWidth="1"/>
    <col min="15102" max="15102" width="10.5546875" style="36" bestFit="1" customWidth="1"/>
    <col min="15103" max="15103" width="1.5546875" style="36" customWidth="1"/>
    <col min="15104" max="15104" width="9.88671875" style="36" bestFit="1" customWidth="1"/>
    <col min="15105" max="15105" width="1.5546875" style="36" customWidth="1"/>
    <col min="15106" max="15106" width="13.6640625" style="36" customWidth="1"/>
    <col min="15107" max="15107" width="1.5546875" style="36" customWidth="1"/>
    <col min="15108" max="15108" width="10.6640625" style="36" customWidth="1"/>
    <col min="15109" max="15142" width="12.5546875" style="36" customWidth="1"/>
    <col min="15143" max="15167" width="10" style="36" customWidth="1"/>
    <col min="15168" max="15168" width="9.5546875" style="36" customWidth="1"/>
    <col min="15169" max="15186" width="0" style="36" hidden="1" customWidth="1"/>
    <col min="15187" max="15187" width="1.109375" style="36" customWidth="1"/>
    <col min="15188" max="15195" width="0" style="36" hidden="1" customWidth="1"/>
    <col min="15196" max="15196" width="2.33203125" style="36" customWidth="1"/>
    <col min="15197" max="15220" width="0" style="36" hidden="1" customWidth="1"/>
    <col min="15221" max="15221" width="0.33203125" style="36" customWidth="1"/>
    <col min="15222" max="15228" width="0" style="36" hidden="1" customWidth="1"/>
    <col min="15229" max="15356" width="10" style="36"/>
    <col min="15357" max="15357" width="53.109375" style="36" customWidth="1"/>
    <col min="15358" max="15358" width="10.5546875" style="36" bestFit="1" customWidth="1"/>
    <col min="15359" max="15359" width="1.5546875" style="36" customWidth="1"/>
    <col min="15360" max="15360" width="9.88671875" style="36" bestFit="1" customWidth="1"/>
    <col min="15361" max="15361" width="1.5546875" style="36" customWidth="1"/>
    <col min="15362" max="15362" width="13.6640625" style="36" customWidth="1"/>
    <col min="15363" max="15363" width="1.5546875" style="36" customWidth="1"/>
    <col min="15364" max="15364" width="10.6640625" style="36" customWidth="1"/>
    <col min="15365" max="15398" width="12.5546875" style="36" customWidth="1"/>
    <col min="15399" max="15423" width="10" style="36" customWidth="1"/>
    <col min="15424" max="15424" width="9.5546875" style="36" customWidth="1"/>
    <col min="15425" max="15442" width="0" style="36" hidden="1" customWidth="1"/>
    <col min="15443" max="15443" width="1.109375" style="36" customWidth="1"/>
    <col min="15444" max="15451" width="0" style="36" hidden="1" customWidth="1"/>
    <col min="15452" max="15452" width="2.33203125" style="36" customWidth="1"/>
    <col min="15453" max="15476" width="0" style="36" hidden="1" customWidth="1"/>
    <col min="15477" max="15477" width="0.33203125" style="36" customWidth="1"/>
    <col min="15478" max="15484" width="0" style="36" hidden="1" customWidth="1"/>
    <col min="15485" max="15612" width="10" style="36"/>
    <col min="15613" max="15613" width="53.109375" style="36" customWidth="1"/>
    <col min="15614" max="15614" width="10.5546875" style="36" bestFit="1" customWidth="1"/>
    <col min="15615" max="15615" width="1.5546875" style="36" customWidth="1"/>
    <col min="15616" max="15616" width="9.88671875" style="36" bestFit="1" customWidth="1"/>
    <col min="15617" max="15617" width="1.5546875" style="36" customWidth="1"/>
    <col min="15618" max="15618" width="13.6640625" style="36" customWidth="1"/>
    <col min="15619" max="15619" width="1.5546875" style="36" customWidth="1"/>
    <col min="15620" max="15620" width="10.6640625" style="36" customWidth="1"/>
    <col min="15621" max="15654" width="12.5546875" style="36" customWidth="1"/>
    <col min="15655" max="15679" width="10" style="36" customWidth="1"/>
    <col min="15680" max="15680" width="9.5546875" style="36" customWidth="1"/>
    <col min="15681" max="15698" width="0" style="36" hidden="1" customWidth="1"/>
    <col min="15699" max="15699" width="1.109375" style="36" customWidth="1"/>
    <col min="15700" max="15707" width="0" style="36" hidden="1" customWidth="1"/>
    <col min="15708" max="15708" width="2.33203125" style="36" customWidth="1"/>
    <col min="15709" max="15732" width="0" style="36" hidden="1" customWidth="1"/>
    <col min="15733" max="15733" width="0.33203125" style="36" customWidth="1"/>
    <col min="15734" max="15740" width="0" style="36" hidden="1" customWidth="1"/>
    <col min="15741" max="15868" width="10" style="36"/>
    <col min="15869" max="15869" width="53.109375" style="36" customWidth="1"/>
    <col min="15870" max="15870" width="10.5546875" style="36" bestFit="1" customWidth="1"/>
    <col min="15871" max="15871" width="1.5546875" style="36" customWidth="1"/>
    <col min="15872" max="15872" width="9.88671875" style="36" bestFit="1" customWidth="1"/>
    <col min="15873" max="15873" width="1.5546875" style="36" customWidth="1"/>
    <col min="15874" max="15874" width="13.6640625" style="36" customWidth="1"/>
    <col min="15875" max="15875" width="1.5546875" style="36" customWidth="1"/>
    <col min="15876" max="15876" width="10.6640625" style="36" customWidth="1"/>
    <col min="15877" max="15910" width="12.5546875" style="36" customWidth="1"/>
    <col min="15911" max="15935" width="10" style="36" customWidth="1"/>
    <col min="15936" max="15936" width="9.5546875" style="36" customWidth="1"/>
    <col min="15937" max="15954" width="0" style="36" hidden="1" customWidth="1"/>
    <col min="15955" max="15955" width="1.109375" style="36" customWidth="1"/>
    <col min="15956" max="15963" width="0" style="36" hidden="1" customWidth="1"/>
    <col min="15964" max="15964" width="2.33203125" style="36" customWidth="1"/>
    <col min="15965" max="15988" width="0" style="36" hidden="1" customWidth="1"/>
    <col min="15989" max="15989" width="0.33203125" style="36" customWidth="1"/>
    <col min="15990" max="15996" width="0" style="36" hidden="1" customWidth="1"/>
    <col min="15997" max="16124" width="10" style="36"/>
    <col min="16125" max="16125" width="53.109375" style="36" customWidth="1"/>
    <col min="16126" max="16126" width="10.5546875" style="36" bestFit="1" customWidth="1"/>
    <col min="16127" max="16127" width="1.5546875" style="36" customWidth="1"/>
    <col min="16128" max="16128" width="9.88671875" style="36" bestFit="1" customWidth="1"/>
    <col min="16129" max="16129" width="1.5546875" style="36" customWidth="1"/>
    <col min="16130" max="16130" width="13.6640625" style="36" customWidth="1"/>
    <col min="16131" max="16131" width="1.5546875" style="36" customWidth="1"/>
    <col min="16132" max="16132" width="10.6640625" style="36" customWidth="1"/>
    <col min="16133" max="16166" width="12.5546875" style="36" customWidth="1"/>
    <col min="16167" max="16191" width="10" style="36" customWidth="1"/>
    <col min="16192" max="16192" width="9.5546875" style="36" customWidth="1"/>
    <col min="16193" max="16210" width="0" style="36" hidden="1" customWidth="1"/>
    <col min="16211" max="16211" width="1.109375" style="36" customWidth="1"/>
    <col min="16212" max="16219" width="0" style="36" hidden="1" customWidth="1"/>
    <col min="16220" max="16220" width="2.33203125" style="36" customWidth="1"/>
    <col min="16221" max="16244" width="0" style="36" hidden="1" customWidth="1"/>
    <col min="16245" max="16245" width="0.33203125" style="36" customWidth="1"/>
    <col min="16246" max="16252" width="0" style="36" hidden="1" customWidth="1"/>
    <col min="16253" max="16384" width="10" style="36"/>
  </cols>
  <sheetData>
    <row r="1" spans="1:9" ht="13.5" customHeight="1" x14ac:dyDescent="0.25">
      <c r="B1" s="205" t="s">
        <v>124</v>
      </c>
      <c r="C1" s="206"/>
      <c r="D1" s="206"/>
      <c r="E1" s="206"/>
      <c r="F1" s="206"/>
      <c r="G1" s="206"/>
      <c r="H1" s="206"/>
      <c r="I1" s="207"/>
    </row>
    <row r="2" spans="1:9" x14ac:dyDescent="0.25">
      <c r="B2" s="208" t="s">
        <v>122</v>
      </c>
      <c r="C2" s="209"/>
      <c r="D2" s="209"/>
      <c r="E2" s="209"/>
      <c r="F2" s="209"/>
      <c r="G2" s="209"/>
      <c r="H2" s="209"/>
      <c r="I2" s="210"/>
    </row>
    <row r="3" spans="1:9" x14ac:dyDescent="0.25">
      <c r="B3" s="208" t="s">
        <v>126</v>
      </c>
      <c r="C3" s="209"/>
      <c r="D3" s="209"/>
      <c r="E3" s="209"/>
      <c r="F3" s="209"/>
      <c r="G3" s="209"/>
      <c r="H3" s="209"/>
      <c r="I3" s="210"/>
    </row>
    <row r="4" spans="1:9" ht="14.4" customHeight="1" thickBot="1" x14ac:dyDescent="0.3">
      <c r="B4" s="211" t="s">
        <v>0</v>
      </c>
      <c r="C4" s="212"/>
      <c r="D4" s="212"/>
      <c r="E4" s="212"/>
      <c r="F4" s="212"/>
      <c r="G4" s="212"/>
      <c r="H4" s="212"/>
      <c r="I4" s="213"/>
    </row>
    <row r="5" spans="1:9" ht="13.8" hidden="1" thickTop="1" x14ac:dyDescent="0.25">
      <c r="B5" s="214"/>
      <c r="C5" s="215"/>
      <c r="D5" s="215"/>
      <c r="E5" s="215"/>
      <c r="F5" s="215"/>
      <c r="G5" s="215"/>
      <c r="H5" s="215"/>
      <c r="I5" s="216"/>
    </row>
    <row r="6" spans="1:9" ht="13.8" thickTop="1" x14ac:dyDescent="0.25">
      <c r="B6" s="116"/>
      <c r="C6" s="167"/>
      <c r="D6" s="167"/>
      <c r="E6" s="167"/>
      <c r="F6" s="175"/>
      <c r="G6" s="176" t="s">
        <v>44</v>
      </c>
      <c r="H6" s="168"/>
      <c r="I6" s="169"/>
    </row>
    <row r="7" spans="1:9" x14ac:dyDescent="0.25">
      <c r="B7" s="184" t="s">
        <v>45</v>
      </c>
      <c r="C7" s="170" t="s">
        <v>121</v>
      </c>
      <c r="D7" s="171"/>
      <c r="E7" s="170" t="s">
        <v>119</v>
      </c>
      <c r="F7" s="171"/>
      <c r="G7" s="174" t="s">
        <v>4</v>
      </c>
      <c r="H7" s="172"/>
      <c r="I7" s="173" t="s">
        <v>46</v>
      </c>
    </row>
    <row r="8" spans="1:9" ht="6" customHeight="1" x14ac:dyDescent="0.25">
      <c r="B8" s="118"/>
      <c r="C8" s="40"/>
      <c r="D8" s="40"/>
      <c r="E8" s="40"/>
      <c r="F8" s="40"/>
      <c r="G8" s="37"/>
      <c r="H8" s="37"/>
      <c r="I8" s="117"/>
    </row>
    <row r="9" spans="1:9" x14ac:dyDescent="0.25">
      <c r="A9" s="35">
        <v>611001</v>
      </c>
      <c r="B9" s="119" t="s">
        <v>47</v>
      </c>
      <c r="C9" s="41">
        <v>14601.5</v>
      </c>
      <c r="D9" s="41"/>
      <c r="E9" s="41">
        <v>15178.1</v>
      </c>
      <c r="F9" s="42"/>
      <c r="G9" s="43">
        <f>C9-E9</f>
        <v>-576.60000000000036</v>
      </c>
      <c r="H9" s="43"/>
      <c r="I9" s="120">
        <f>G9/E9*100</f>
        <v>-3.7988944597808709</v>
      </c>
    </row>
    <row r="10" spans="1:9" ht="1.5" customHeight="1" x14ac:dyDescent="0.25">
      <c r="B10" s="119" t="s">
        <v>48</v>
      </c>
      <c r="C10" s="41"/>
      <c r="D10" s="42"/>
      <c r="E10" s="41"/>
      <c r="F10" s="42"/>
      <c r="G10" s="43"/>
      <c r="H10" s="43"/>
      <c r="I10" s="120"/>
    </row>
    <row r="11" spans="1:9" x14ac:dyDescent="0.25">
      <c r="A11" s="35">
        <v>611002</v>
      </c>
      <c r="B11" s="119" t="s">
        <v>49</v>
      </c>
      <c r="C11" s="41">
        <v>3494.4</v>
      </c>
      <c r="D11" s="42"/>
      <c r="E11" s="41">
        <v>3166.5</v>
      </c>
      <c r="F11" s="42"/>
      <c r="G11" s="43">
        <f>C11-E11</f>
        <v>327.90000000000009</v>
      </c>
      <c r="H11" s="43"/>
      <c r="I11" s="120">
        <f>G11/E11*100</f>
        <v>10.355281856939841</v>
      </c>
    </row>
    <row r="12" spans="1:9" hidden="1" x14ac:dyDescent="0.25">
      <c r="A12" s="35">
        <v>611003</v>
      </c>
      <c r="B12" s="119" t="s">
        <v>50</v>
      </c>
      <c r="C12" s="41">
        <v>0</v>
      </c>
      <c r="D12" s="42"/>
      <c r="E12" s="41">
        <v>0</v>
      </c>
      <c r="F12" s="42"/>
      <c r="G12" s="43">
        <f>C12-E12</f>
        <v>0</v>
      </c>
      <c r="H12" s="43"/>
      <c r="I12" s="120">
        <v>100</v>
      </c>
    </row>
    <row r="13" spans="1:9" x14ac:dyDescent="0.25">
      <c r="A13" s="35">
        <v>611004</v>
      </c>
      <c r="B13" s="119" t="s">
        <v>51</v>
      </c>
      <c r="C13" s="41">
        <v>699.6</v>
      </c>
      <c r="D13" s="42"/>
      <c r="E13" s="41">
        <v>507.4</v>
      </c>
      <c r="F13" s="42"/>
      <c r="G13" s="43">
        <f>C13-E13</f>
        <v>192.20000000000005</v>
      </c>
      <c r="H13" s="43"/>
      <c r="I13" s="120">
        <f>G13/E13*100</f>
        <v>37.879385100512422</v>
      </c>
    </row>
    <row r="14" spans="1:9" ht="6.75" customHeight="1" x14ac:dyDescent="0.25">
      <c r="B14" s="116"/>
      <c r="C14" s="37"/>
      <c r="D14" s="37"/>
      <c r="E14" s="37"/>
      <c r="F14" s="37"/>
      <c r="G14" s="37"/>
      <c r="H14" s="37"/>
      <c r="I14" s="117"/>
    </row>
    <row r="15" spans="1:9" ht="12.6" customHeight="1" x14ac:dyDescent="0.25">
      <c r="B15" s="116"/>
      <c r="C15" s="112">
        <f>SUM(C9:C13)</f>
        <v>18795.5</v>
      </c>
      <c r="D15" s="49"/>
      <c r="E15" s="112">
        <f>SUM(E9:E13)</f>
        <v>18852</v>
      </c>
      <c r="F15" s="49"/>
      <c r="G15" s="113">
        <f>C15-E15</f>
        <v>-56.5</v>
      </c>
      <c r="H15" s="45"/>
      <c r="I15" s="121">
        <f>G15/E15*100</f>
        <v>-0.29970294928920005</v>
      </c>
    </row>
    <row r="16" spans="1:9" ht="6.6" customHeight="1" x14ac:dyDescent="0.25">
      <c r="B16" s="116"/>
      <c r="C16" s="37"/>
      <c r="D16" s="37"/>
      <c r="E16" s="37"/>
      <c r="F16" s="37"/>
      <c r="G16" s="37"/>
      <c r="H16" s="37"/>
      <c r="I16" s="117"/>
    </row>
    <row r="17" spans="1:9" ht="8.25" customHeight="1" x14ac:dyDescent="0.25">
      <c r="B17" s="116"/>
      <c r="C17" s="37"/>
      <c r="D17" s="37"/>
      <c r="E17" s="37"/>
      <c r="F17" s="37"/>
      <c r="G17" s="37"/>
      <c r="H17" s="37"/>
      <c r="I17" s="117"/>
    </row>
    <row r="18" spans="1:9" ht="12.75" customHeight="1" x14ac:dyDescent="0.25">
      <c r="B18" s="184" t="s">
        <v>52</v>
      </c>
      <c r="C18" s="40"/>
      <c r="D18" s="40"/>
      <c r="E18" s="40"/>
      <c r="F18" s="40"/>
      <c r="G18" s="37"/>
      <c r="H18" s="37"/>
      <c r="I18" s="117"/>
    </row>
    <row r="19" spans="1:9" hidden="1" x14ac:dyDescent="0.25">
      <c r="B19" s="116"/>
      <c r="C19" s="37"/>
      <c r="D19" s="37"/>
      <c r="E19" s="37"/>
      <c r="F19" s="37"/>
      <c r="G19" s="37"/>
      <c r="H19" s="37"/>
      <c r="I19" s="117"/>
    </row>
    <row r="20" spans="1:9" x14ac:dyDescent="0.25">
      <c r="A20" s="35">
        <v>711001</v>
      </c>
      <c r="B20" s="116" t="s">
        <v>23</v>
      </c>
      <c r="C20" s="41">
        <v>137.1</v>
      </c>
      <c r="D20" s="37"/>
      <c r="E20" s="41">
        <v>209</v>
      </c>
      <c r="F20" s="37"/>
      <c r="G20" s="43">
        <f t="shared" ref="G20:G25" si="0">C20-E20</f>
        <v>-71.900000000000006</v>
      </c>
      <c r="H20" s="37"/>
      <c r="I20" s="120">
        <f t="shared" ref="I20:I25" si="1">G20/E20*100</f>
        <v>-34.40191387559809</v>
      </c>
    </row>
    <row r="21" spans="1:9" x14ac:dyDescent="0.25">
      <c r="A21" s="35">
        <v>7110020100</v>
      </c>
      <c r="B21" s="119" t="s">
        <v>47</v>
      </c>
      <c r="C21" s="41">
        <v>6495.3</v>
      </c>
      <c r="D21" s="42"/>
      <c r="E21" s="41">
        <v>8414.9</v>
      </c>
      <c r="F21" s="42"/>
      <c r="G21" s="43">
        <f t="shared" si="0"/>
        <v>-1919.5999999999995</v>
      </c>
      <c r="H21" s="43"/>
      <c r="I21" s="120">
        <f t="shared" si="1"/>
        <v>-22.811916956826575</v>
      </c>
    </row>
    <row r="22" spans="1:9" x14ac:dyDescent="0.25">
      <c r="A22" s="35">
        <v>7110020200</v>
      </c>
      <c r="B22" s="119" t="s">
        <v>53</v>
      </c>
      <c r="C22" s="41">
        <v>501.9</v>
      </c>
      <c r="D22" s="42"/>
      <c r="E22" s="41">
        <v>488.9</v>
      </c>
      <c r="F22" s="42"/>
      <c r="G22" s="43">
        <f t="shared" si="0"/>
        <v>13</v>
      </c>
      <c r="H22" s="43"/>
      <c r="I22" s="120">
        <f t="shared" si="1"/>
        <v>2.6590304765800781</v>
      </c>
    </row>
    <row r="23" spans="1:9" x14ac:dyDescent="0.25">
      <c r="B23" s="119" t="s">
        <v>25</v>
      </c>
      <c r="C23" s="41">
        <v>1300.9000000000001</v>
      </c>
      <c r="D23" s="42"/>
      <c r="E23" s="41">
        <v>1298</v>
      </c>
      <c r="F23" s="42"/>
      <c r="G23" s="43">
        <f t="shared" si="0"/>
        <v>2.9000000000000909</v>
      </c>
      <c r="H23" s="43"/>
      <c r="I23" s="120">
        <f t="shared" si="1"/>
        <v>0.22342064714946774</v>
      </c>
    </row>
    <row r="24" spans="1:9" x14ac:dyDescent="0.25">
      <c r="A24" s="35">
        <v>711007</v>
      </c>
      <c r="B24" s="119" t="s">
        <v>54</v>
      </c>
      <c r="C24" s="41">
        <v>109.8</v>
      </c>
      <c r="D24" s="42"/>
      <c r="E24" s="41">
        <v>101.2</v>
      </c>
      <c r="F24" s="42"/>
      <c r="G24" s="43">
        <f t="shared" si="0"/>
        <v>8.5999999999999943</v>
      </c>
      <c r="H24" s="43"/>
      <c r="I24" s="120">
        <f t="shared" si="1"/>
        <v>8.4980237154150142</v>
      </c>
    </row>
    <row r="25" spans="1:9" x14ac:dyDescent="0.25">
      <c r="B25" s="119"/>
      <c r="C25" s="114">
        <f>SUM(C20:C24)</f>
        <v>8545</v>
      </c>
      <c r="D25" s="49"/>
      <c r="E25" s="114">
        <f>SUM(E20:E24)</f>
        <v>10512</v>
      </c>
      <c r="F25" s="49"/>
      <c r="G25" s="52">
        <f t="shared" si="0"/>
        <v>-1967</v>
      </c>
      <c r="H25" s="45"/>
      <c r="I25" s="122">
        <f t="shared" si="1"/>
        <v>-18.711948249619482</v>
      </c>
    </row>
    <row r="26" spans="1:9" ht="8.25" hidden="1" customHeight="1" x14ac:dyDescent="0.25">
      <c r="B26" s="119"/>
      <c r="C26" s="42"/>
      <c r="D26" s="42"/>
      <c r="E26" s="42"/>
      <c r="F26" s="42"/>
      <c r="G26" s="43"/>
      <c r="H26" s="43"/>
      <c r="I26" s="120"/>
    </row>
    <row r="27" spans="1:9" ht="13.5" customHeight="1" x14ac:dyDescent="0.25">
      <c r="A27" s="35">
        <v>712</v>
      </c>
      <c r="B27" s="123" t="s">
        <v>55</v>
      </c>
      <c r="C27" s="41">
        <v>126.5</v>
      </c>
      <c r="D27" s="37"/>
      <c r="E27" s="41">
        <v>197.4</v>
      </c>
      <c r="F27" s="37"/>
      <c r="G27" s="43">
        <f>C27-E27</f>
        <v>-70.900000000000006</v>
      </c>
      <c r="H27" s="37"/>
      <c r="I27" s="120">
        <f>G27/E27*100</f>
        <v>-35.916919959473155</v>
      </c>
    </row>
    <row r="28" spans="1:9" x14ac:dyDescent="0.25">
      <c r="B28" s="116"/>
      <c r="C28" s="112">
        <f>SUM(C25:C27)</f>
        <v>8671.5</v>
      </c>
      <c r="D28" s="49"/>
      <c r="E28" s="112">
        <f>SUM(E25:E27)</f>
        <v>10709.4</v>
      </c>
      <c r="F28" s="49"/>
      <c r="G28" s="113">
        <f>C28-E28</f>
        <v>-2037.8999999999996</v>
      </c>
      <c r="H28" s="45"/>
      <c r="I28" s="121">
        <f>G28/E28*100</f>
        <v>-19.029077259230206</v>
      </c>
    </row>
    <row r="29" spans="1:9" ht="8.25" hidden="1" customHeight="1" x14ac:dyDescent="0.25">
      <c r="B29" s="116"/>
      <c r="C29" s="37"/>
      <c r="D29" s="37"/>
      <c r="E29" s="37"/>
      <c r="F29" s="37"/>
      <c r="G29" s="37"/>
      <c r="H29" s="37"/>
      <c r="I29" s="117"/>
    </row>
    <row r="30" spans="1:9" ht="15.6" customHeight="1" x14ac:dyDescent="0.25">
      <c r="B30" s="185" t="s">
        <v>56</v>
      </c>
      <c r="C30" s="44">
        <f>+C15-C28</f>
        <v>10124</v>
      </c>
      <c r="D30" s="44"/>
      <c r="E30" s="44">
        <f>+E15-E28</f>
        <v>8142.6</v>
      </c>
      <c r="F30" s="44"/>
      <c r="G30" s="45">
        <f>C30-E30</f>
        <v>1981.3999999999996</v>
      </c>
      <c r="H30" s="45"/>
      <c r="I30" s="125">
        <f>G30/E30*100</f>
        <v>24.333750890378987</v>
      </c>
    </row>
    <row r="31" spans="1:9" ht="12" hidden="1" customHeight="1" x14ac:dyDescent="0.25">
      <c r="B31" s="124"/>
      <c r="C31" s="47"/>
      <c r="D31" s="47"/>
      <c r="E31" s="47"/>
      <c r="F31" s="47"/>
      <c r="G31" s="37"/>
      <c r="H31" s="37"/>
      <c r="I31" s="117"/>
    </row>
    <row r="32" spans="1:9" ht="12" customHeight="1" x14ac:dyDescent="0.25">
      <c r="B32" s="124"/>
      <c r="C32" s="47"/>
      <c r="D32" s="47"/>
      <c r="E32" s="47"/>
      <c r="F32" s="47"/>
      <c r="G32" s="37"/>
      <c r="H32" s="37"/>
      <c r="I32" s="117"/>
    </row>
    <row r="33" spans="1:9" ht="15" customHeight="1" x14ac:dyDescent="0.25">
      <c r="A33" s="35">
        <v>62</v>
      </c>
      <c r="B33" s="126" t="s">
        <v>57</v>
      </c>
      <c r="C33" s="41">
        <v>6578</v>
      </c>
      <c r="D33" s="43"/>
      <c r="E33" s="41">
        <v>7125.4</v>
      </c>
      <c r="F33" s="43"/>
      <c r="G33" s="43">
        <f>C33-E33</f>
        <v>-547.39999999999964</v>
      </c>
      <c r="H33" s="43"/>
      <c r="I33" s="120">
        <f>G33/E33*100</f>
        <v>-7.6823757262750121</v>
      </c>
    </row>
    <row r="34" spans="1:9" ht="12" hidden="1" customHeight="1" x14ac:dyDescent="0.25">
      <c r="B34" s="127"/>
      <c r="C34" s="43"/>
      <c r="D34" s="43"/>
      <c r="E34" s="43"/>
      <c r="F34" s="43"/>
      <c r="G34" s="37"/>
      <c r="H34" s="37"/>
      <c r="I34" s="117"/>
    </row>
    <row r="35" spans="1:9" ht="14.25" customHeight="1" x14ac:dyDescent="0.25">
      <c r="A35" s="35">
        <v>72</v>
      </c>
      <c r="B35" s="126" t="s">
        <v>58</v>
      </c>
      <c r="C35" s="111">
        <v>4381.2</v>
      </c>
      <c r="D35" s="43"/>
      <c r="E35" s="111">
        <v>4184</v>
      </c>
      <c r="F35" s="43"/>
      <c r="G35" s="38">
        <f>C35-E35</f>
        <v>197.19999999999982</v>
      </c>
      <c r="H35" s="43"/>
      <c r="I35" s="128">
        <f>G35/E35*100</f>
        <v>4.7131931166347947</v>
      </c>
    </row>
    <row r="36" spans="1:9" ht="14.25" hidden="1" customHeight="1" x14ac:dyDescent="0.25">
      <c r="B36" s="126"/>
      <c r="C36" s="41"/>
      <c r="D36" s="43"/>
      <c r="E36" s="41"/>
      <c r="F36" s="43"/>
      <c r="G36" s="43"/>
      <c r="H36" s="43"/>
      <c r="I36" s="192"/>
    </row>
    <row r="37" spans="1:9" ht="14.25" customHeight="1" x14ac:dyDescent="0.25">
      <c r="B37" s="186" t="s">
        <v>120</v>
      </c>
      <c r="C37" s="115">
        <f>SUM(C33-C35)</f>
        <v>2196.8000000000002</v>
      </c>
      <c r="D37" s="45"/>
      <c r="E37" s="115">
        <f>SUM(E33-E35)</f>
        <v>2941.3999999999996</v>
      </c>
      <c r="F37" s="45"/>
      <c r="G37" s="115">
        <f>SUM(G33-G35)</f>
        <v>-744.59999999999945</v>
      </c>
      <c r="H37" s="45"/>
      <c r="I37" s="125">
        <f>G37/E37*100</f>
        <v>-25.314476099816396</v>
      </c>
    </row>
    <row r="38" spans="1:9" ht="13.2" hidden="1" customHeight="1" x14ac:dyDescent="0.25">
      <c r="B38" s="127"/>
      <c r="C38" s="43"/>
      <c r="D38" s="43"/>
      <c r="E38" s="43"/>
      <c r="F38" s="43"/>
      <c r="G38" s="37"/>
      <c r="H38" s="37"/>
      <c r="I38" s="117"/>
    </row>
    <row r="39" spans="1:9" ht="13.2" customHeight="1" x14ac:dyDescent="0.25">
      <c r="B39" s="127"/>
      <c r="C39" s="43"/>
      <c r="D39" s="43"/>
      <c r="E39" s="43"/>
      <c r="F39" s="43"/>
      <c r="G39" s="37"/>
      <c r="H39" s="37"/>
      <c r="I39" s="117"/>
    </row>
    <row r="40" spans="1:9" ht="16.2" customHeight="1" x14ac:dyDescent="0.25">
      <c r="A40" s="35">
        <v>81</v>
      </c>
      <c r="B40" s="129" t="s">
        <v>59</v>
      </c>
      <c r="C40" s="48">
        <v>4918.4000000000005</v>
      </c>
      <c r="D40" s="49"/>
      <c r="E40" s="48">
        <v>4982.5</v>
      </c>
      <c r="F40" s="49"/>
      <c r="G40" s="50">
        <v>-64.099999999999454</v>
      </c>
      <c r="H40" s="45"/>
      <c r="I40" s="130">
        <v>-1.2865027596587948</v>
      </c>
    </row>
    <row r="41" spans="1:9" ht="26.4" customHeight="1" x14ac:dyDescent="0.25">
      <c r="B41" s="186" t="s">
        <v>60</v>
      </c>
      <c r="C41" s="51">
        <f>(C30+C33-C35-C40)</f>
        <v>7402.3999999999987</v>
      </c>
      <c r="D41" s="44"/>
      <c r="E41" s="51">
        <f>(E30+E33-E35-E40)</f>
        <v>6101.5</v>
      </c>
      <c r="F41" s="44"/>
      <c r="G41" s="52">
        <f>C41-E41</f>
        <v>1300.8999999999987</v>
      </c>
      <c r="H41" s="45"/>
      <c r="I41" s="122">
        <f>G41/E41*100</f>
        <v>21.320986642628842</v>
      </c>
    </row>
    <row r="42" spans="1:9" ht="13.8" customHeight="1" x14ac:dyDescent="0.25">
      <c r="B42" s="116"/>
      <c r="C42" s="53"/>
      <c r="D42" s="53"/>
      <c r="E42" s="53"/>
      <c r="F42" s="53"/>
      <c r="G42" s="37"/>
      <c r="H42" s="37"/>
      <c r="I42" s="117"/>
    </row>
    <row r="43" spans="1:9" ht="15" customHeight="1" x14ac:dyDescent="0.25">
      <c r="B43" s="184" t="s">
        <v>61</v>
      </c>
      <c r="C43" s="39"/>
      <c r="D43" s="39"/>
      <c r="E43" s="39"/>
      <c r="F43" s="39"/>
      <c r="G43" s="37"/>
      <c r="H43" s="37"/>
      <c r="I43" s="117"/>
    </row>
    <row r="44" spans="1:9" ht="6" customHeight="1" x14ac:dyDescent="0.25">
      <c r="B44" s="118"/>
      <c r="C44" s="39"/>
      <c r="D44" s="39"/>
      <c r="E44" s="39"/>
      <c r="F44" s="39"/>
      <c r="G44" s="37"/>
      <c r="H44" s="37"/>
      <c r="I44" s="117"/>
    </row>
    <row r="45" spans="1:9" ht="15" customHeight="1" x14ac:dyDescent="0.25">
      <c r="A45" s="35">
        <v>63</v>
      </c>
      <c r="B45" s="131" t="s">
        <v>62</v>
      </c>
      <c r="C45" s="41">
        <v>331.5</v>
      </c>
      <c r="D45" s="43"/>
      <c r="E45" s="41">
        <v>535.6</v>
      </c>
      <c r="F45" s="43"/>
      <c r="G45" s="43">
        <f>C45-E45</f>
        <v>-204.10000000000002</v>
      </c>
      <c r="H45" s="43"/>
      <c r="I45" s="120">
        <f>G45/E45*100</f>
        <v>-38.10679611650486</v>
      </c>
    </row>
    <row r="46" spans="1:9" ht="15" customHeight="1" x14ac:dyDescent="0.25">
      <c r="A46" s="35">
        <v>82</v>
      </c>
      <c r="B46" s="131" t="s">
        <v>63</v>
      </c>
      <c r="C46" s="41">
        <v>59.4</v>
      </c>
      <c r="D46" s="43"/>
      <c r="E46" s="41">
        <v>326.3</v>
      </c>
      <c r="F46" s="43"/>
      <c r="G46" s="43">
        <f>C46-E46</f>
        <v>-266.90000000000003</v>
      </c>
      <c r="H46" s="43"/>
      <c r="I46" s="120">
        <f>G46/E46*100</f>
        <v>-81.795893349678224</v>
      </c>
    </row>
    <row r="47" spans="1:9" ht="3.75" customHeight="1" x14ac:dyDescent="0.25">
      <c r="B47" s="116"/>
      <c r="C47" s="42"/>
      <c r="D47" s="42"/>
      <c r="E47" s="42"/>
      <c r="F47" s="42"/>
      <c r="G47" s="37"/>
      <c r="H47" s="37"/>
      <c r="I47" s="132"/>
    </row>
    <row r="48" spans="1:9" ht="14.25" customHeight="1" x14ac:dyDescent="0.25">
      <c r="B48" s="116"/>
      <c r="C48" s="112">
        <f>SUM(C45-C46)</f>
        <v>272.10000000000002</v>
      </c>
      <c r="D48" s="49"/>
      <c r="E48" s="112">
        <f>SUM(E45-E46)</f>
        <v>209.3</v>
      </c>
      <c r="F48" s="49"/>
      <c r="G48" s="113">
        <f>C48-E48</f>
        <v>62.800000000000011</v>
      </c>
      <c r="H48" s="45"/>
      <c r="I48" s="121">
        <f>G48/E48*100</f>
        <v>30.004777830864793</v>
      </c>
    </row>
    <row r="49" spans="1:9" ht="7.5" customHeight="1" x14ac:dyDescent="0.25">
      <c r="B49" s="116"/>
      <c r="C49" s="42"/>
      <c r="D49" s="42"/>
      <c r="E49" s="42"/>
      <c r="F49" s="42"/>
      <c r="G49" s="37"/>
      <c r="H49" s="37"/>
      <c r="I49" s="117"/>
    </row>
    <row r="50" spans="1:9" x14ac:dyDescent="0.25">
      <c r="B50" s="185" t="s">
        <v>64</v>
      </c>
      <c r="C50" s="44">
        <f>C41+C48</f>
        <v>7674.4999999999991</v>
      </c>
      <c r="D50" s="44"/>
      <c r="E50" s="44">
        <f>E41+E48</f>
        <v>6310.8</v>
      </c>
      <c r="F50" s="44"/>
      <c r="G50" s="45">
        <f>C50-E50</f>
        <v>1363.6999999999989</v>
      </c>
      <c r="H50" s="45"/>
      <c r="I50" s="125">
        <f t="shared" ref="I50:I55" si="2">G50/E50*100</f>
        <v>21.608987767002581</v>
      </c>
    </row>
    <row r="51" spans="1:9" x14ac:dyDescent="0.25">
      <c r="A51" s="35">
        <v>83</v>
      </c>
      <c r="B51" s="127" t="s">
        <v>65</v>
      </c>
      <c r="C51" s="111">
        <v>-898.9</v>
      </c>
      <c r="D51" s="43"/>
      <c r="E51" s="111">
        <v>-803.1</v>
      </c>
      <c r="F51" s="43"/>
      <c r="G51" s="38">
        <f>C51-E51</f>
        <v>-95.799999999999955</v>
      </c>
      <c r="H51" s="43"/>
      <c r="I51" s="128">
        <f t="shared" si="2"/>
        <v>11.928775993027015</v>
      </c>
    </row>
    <row r="52" spans="1:9" x14ac:dyDescent="0.25">
      <c r="B52" s="133" t="s">
        <v>115</v>
      </c>
      <c r="C52" s="44">
        <f>SUM(C50:C51)</f>
        <v>6775.5999999999995</v>
      </c>
      <c r="D52" s="44"/>
      <c r="E52" s="44">
        <f>SUM(E50:E51)</f>
        <v>5507.7</v>
      </c>
      <c r="F52" s="44">
        <f>SUM(F50:F51)</f>
        <v>0</v>
      </c>
      <c r="G52" s="44">
        <f>SUM(G50:G51)</f>
        <v>1267.899999999999</v>
      </c>
      <c r="H52" s="44">
        <f>SUM(H50:H51)</f>
        <v>0</v>
      </c>
      <c r="I52" s="125">
        <f t="shared" si="2"/>
        <v>23.020498574722641</v>
      </c>
    </row>
    <row r="53" spans="1:9" ht="15.75" customHeight="1" x14ac:dyDescent="0.25">
      <c r="B53" s="127" t="s">
        <v>116</v>
      </c>
      <c r="C53" s="41">
        <v>-275.39999999999998</v>
      </c>
      <c r="D53" s="43"/>
      <c r="E53" s="41">
        <v>-243.9</v>
      </c>
      <c r="F53" s="43"/>
      <c r="G53" s="43">
        <f>C53-E53</f>
        <v>-31.499999999999972</v>
      </c>
      <c r="H53" s="43"/>
      <c r="I53" s="128">
        <f t="shared" si="2"/>
        <v>12.915129151291502</v>
      </c>
    </row>
    <row r="54" spans="1:9" ht="15.75" customHeight="1" thickBot="1" x14ac:dyDescent="0.3">
      <c r="B54" s="166" t="s">
        <v>67</v>
      </c>
      <c r="C54" s="54">
        <f>SUM(C52+C53)</f>
        <v>6500.2</v>
      </c>
      <c r="D54" s="45"/>
      <c r="E54" s="54">
        <f>SUM(E52+E53)</f>
        <v>5263.8</v>
      </c>
      <c r="F54" s="45"/>
      <c r="G54" s="54">
        <f>SUM(G50+G51+G53)</f>
        <v>1236.399999999999</v>
      </c>
      <c r="H54" s="45"/>
      <c r="I54" s="134">
        <f t="shared" si="2"/>
        <v>23.488734374406299</v>
      </c>
    </row>
    <row r="55" spans="1:9" ht="13.5" hidden="1" customHeight="1" thickTop="1" x14ac:dyDescent="0.25">
      <c r="B55" s="127" t="s">
        <v>66</v>
      </c>
      <c r="C55" s="59">
        <v>1402.4</v>
      </c>
      <c r="D55" s="43"/>
      <c r="E55" s="59">
        <v>1402.4</v>
      </c>
      <c r="F55" s="43"/>
      <c r="G55" s="59">
        <f>C55-E55</f>
        <v>0</v>
      </c>
      <c r="H55" s="43"/>
      <c r="I55" s="135">
        <f t="shared" si="2"/>
        <v>0</v>
      </c>
    </row>
    <row r="56" spans="1:9" ht="14.25" hidden="1" customHeight="1" thickTop="1" thickBot="1" x14ac:dyDescent="0.3">
      <c r="B56" s="133" t="s">
        <v>69</v>
      </c>
      <c r="C56" s="60">
        <f>SUM(C54-C55)</f>
        <v>5097.7999999999993</v>
      </c>
      <c r="D56" s="44"/>
      <c r="E56" s="60">
        <f>SUM(E54-E55)</f>
        <v>3861.4</v>
      </c>
      <c r="F56" s="49"/>
      <c r="G56" s="60">
        <f>SUM(G54-G55)</f>
        <v>1236.399999999999</v>
      </c>
      <c r="H56" s="45"/>
      <c r="I56" s="125">
        <f>G56/E56*100</f>
        <v>32.019474801885302</v>
      </c>
    </row>
    <row r="57" spans="1:9" ht="13.5" hidden="1" customHeight="1" thickTop="1" x14ac:dyDescent="0.25">
      <c r="B57" s="127" t="s">
        <v>70</v>
      </c>
      <c r="C57" s="58">
        <v>857.5</v>
      </c>
      <c r="D57" s="46"/>
      <c r="E57" s="58">
        <v>857.5</v>
      </c>
      <c r="F57" s="42"/>
      <c r="G57" s="59">
        <f>C57-E57</f>
        <v>0</v>
      </c>
      <c r="H57" s="43"/>
      <c r="I57" s="135">
        <f>G57/E57*100</f>
        <v>0</v>
      </c>
    </row>
    <row r="58" spans="1:9" ht="14.25" hidden="1" customHeight="1" thickTop="1" thickBot="1" x14ac:dyDescent="0.3">
      <c r="B58" s="133" t="s">
        <v>71</v>
      </c>
      <c r="C58" s="60">
        <f>SUM(C56-C57)</f>
        <v>4240.2999999999993</v>
      </c>
      <c r="D58" s="44"/>
      <c r="E58" s="60">
        <f>SUM(E56-E57)</f>
        <v>3003.9</v>
      </c>
      <c r="F58" s="44">
        <f>SUM(F56-F57)</f>
        <v>0</v>
      </c>
      <c r="G58" s="60">
        <f>SUM(G56-G57)</f>
        <v>1236.399999999999</v>
      </c>
      <c r="H58" s="44">
        <f>SUM(H56-H57)</f>
        <v>0</v>
      </c>
      <c r="I58" s="125">
        <f>G58/E58*100</f>
        <v>41.159825560105162</v>
      </c>
    </row>
    <row r="59" spans="1:9" ht="13.5" hidden="1" customHeight="1" thickTop="1" x14ac:dyDescent="0.25">
      <c r="B59" s="127" t="s">
        <v>72</v>
      </c>
      <c r="C59" s="58">
        <v>701.7</v>
      </c>
      <c r="D59" s="46"/>
      <c r="E59" s="58">
        <v>701.7</v>
      </c>
      <c r="F59" s="42"/>
      <c r="G59" s="59">
        <f>C59-E59</f>
        <v>0</v>
      </c>
      <c r="H59" s="43"/>
      <c r="I59" s="135">
        <f>G59/E59*100</f>
        <v>0</v>
      </c>
    </row>
    <row r="60" spans="1:9" ht="14.25" hidden="1" customHeight="1" thickTop="1" thickBot="1" x14ac:dyDescent="0.3">
      <c r="B60" s="133" t="s">
        <v>38</v>
      </c>
      <c r="C60" s="60">
        <f>SUM(C56-C57+C59)</f>
        <v>4941.9999999999991</v>
      </c>
      <c r="D60" s="44"/>
      <c r="E60" s="60">
        <f>SUM(E56-E57+E59)</f>
        <v>3705.6000000000004</v>
      </c>
      <c r="F60" s="49"/>
      <c r="G60" s="60">
        <f>SUM(G56-G57+G59)</f>
        <v>1236.399999999999</v>
      </c>
      <c r="H60" s="45"/>
      <c r="I60" s="136">
        <f>G60/E60*100</f>
        <v>33.365716753022426</v>
      </c>
    </row>
    <row r="61" spans="1:9" ht="14.4" thickTop="1" thickBot="1" x14ac:dyDescent="0.3">
      <c r="B61" s="137"/>
      <c r="C61" s="138"/>
      <c r="D61" s="138"/>
      <c r="E61" s="138"/>
      <c r="F61" s="138"/>
      <c r="G61" s="139"/>
      <c r="H61" s="139"/>
      <c r="I61" s="140"/>
    </row>
    <row r="62" spans="1:9" x14ac:dyDescent="0.25">
      <c r="C62" s="56"/>
      <c r="D62" s="56"/>
      <c r="E62" s="56"/>
      <c r="F62" s="56"/>
    </row>
  </sheetData>
  <mergeCells count="5">
    <mergeCell ref="B1:I1"/>
    <mergeCell ref="B2:I2"/>
    <mergeCell ref="B4:I4"/>
    <mergeCell ref="B5:I5"/>
    <mergeCell ref="B3:I3"/>
  </mergeCells>
  <hyperlinks>
    <hyperlink ref="B33" location="ING.OT.OPERAC.!D1" display="INGRESOS DE OTRAS OPERACIONES" xr:uid="{00000000-0004-0000-0100-000000000000}"/>
    <hyperlink ref="B35" location="'COSTOS DE OT.OPERAC.'!D1" display="COSTOS DE OTRAS OPERACIONES" xr:uid="{00000000-0004-0000-0100-000001000000}"/>
    <hyperlink ref="B45" location="'INGRESOS NO OPERAC.'!D1" display="INGRESOS" xr:uid="{00000000-0004-0000-0100-000002000000}"/>
    <hyperlink ref="B46" location="'GASTOS NO OPERAC.'!D1" display="GASTOS" xr:uid="{00000000-0004-0000-0100-000003000000}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7 D7 C7 E7" numberStoredAsText="1"/>
    <ignoredError sqref="G52:G5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62" customWidth="1"/>
    <col min="2" max="2" width="10.44140625" style="62" customWidth="1"/>
    <col min="3" max="3" width="80.6640625" style="62" customWidth="1"/>
    <col min="4" max="4" width="97.44140625" style="62" customWidth="1"/>
    <col min="5" max="5" width="25.6640625" style="62" customWidth="1"/>
    <col min="6" max="6" width="11.109375" style="62" customWidth="1"/>
    <col min="7" max="7" width="25.6640625" style="62" customWidth="1"/>
    <col min="8" max="8" width="11.44140625" style="62"/>
    <col min="9" max="9" width="44.88671875" style="62" customWidth="1"/>
    <col min="10" max="11" width="11.44140625" style="62"/>
    <col min="12" max="16384" width="11.44140625" style="61"/>
  </cols>
  <sheetData>
    <row r="1" spans="1:11" ht="32.4" thickTop="1" x14ac:dyDescent="0.25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6" x14ac:dyDescent="0.25">
      <c r="A2" s="217" t="s">
        <v>73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34.799999999999997" x14ac:dyDescent="0.25">
      <c r="A3" s="219" t="s">
        <v>74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34.799999999999997" x14ac:dyDescent="0.25">
      <c r="A4" s="222" t="s">
        <v>118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34.799999999999997" x14ac:dyDescent="0.25">
      <c r="A5" s="225" t="s">
        <v>75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30" thickBot="1" x14ac:dyDescent="0.3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5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88.2" x14ac:dyDescent="0.45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117</v>
      </c>
      <c r="J8" s="83"/>
      <c r="K8" s="84"/>
    </row>
    <row r="9" spans="1:11" ht="43.8" x14ac:dyDescent="0.25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799999999999997" x14ac:dyDescent="0.55000000000000004">
      <c r="A10" s="77"/>
      <c r="B10" s="86" t="s">
        <v>76</v>
      </c>
      <c r="C10" s="87" t="s">
        <v>77</v>
      </c>
      <c r="D10" s="86"/>
      <c r="E10" s="78"/>
      <c r="F10" s="78"/>
      <c r="G10" s="78"/>
      <c r="H10" s="81"/>
      <c r="I10" s="88"/>
      <c r="J10" s="83"/>
      <c r="K10" s="84"/>
    </row>
    <row r="11" spans="1:11" ht="34.799999999999997" x14ac:dyDescent="0.55000000000000004">
      <c r="A11" s="77"/>
      <c r="B11" s="78"/>
      <c r="C11" s="78" t="s">
        <v>78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799999999999997" x14ac:dyDescent="0.55000000000000004">
      <c r="A12" s="77"/>
      <c r="B12" s="78"/>
      <c r="C12" s="78" t="s">
        <v>79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799999999999997" x14ac:dyDescent="0.55000000000000004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799999999999997" x14ac:dyDescent="0.55000000000000004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799999999999997" x14ac:dyDescent="0.55000000000000004">
      <c r="A15" s="77"/>
      <c r="B15" s="86" t="s">
        <v>80</v>
      </c>
      <c r="C15" s="86" t="s">
        <v>81</v>
      </c>
      <c r="D15" s="86"/>
      <c r="E15" s="95"/>
      <c r="F15" s="78"/>
      <c r="G15" s="96"/>
      <c r="H15" s="96"/>
      <c r="I15" s="88"/>
      <c r="J15" s="83"/>
      <c r="K15" s="84"/>
    </row>
    <row r="16" spans="1:11" ht="34.799999999999997" x14ac:dyDescent="0.55000000000000004">
      <c r="A16" s="77"/>
      <c r="B16" s="78"/>
      <c r="C16" s="78" t="s">
        <v>82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799999999999997" x14ac:dyDescent="0.55000000000000004">
      <c r="A17" s="77"/>
      <c r="B17" s="78"/>
      <c r="C17" s="78" t="s">
        <v>83</v>
      </c>
      <c r="D17" s="78"/>
      <c r="E17" s="97">
        <v>8.2000000000000003E-2</v>
      </c>
      <c r="F17" s="78" t="s">
        <v>84</v>
      </c>
      <c r="G17" s="98">
        <v>0.107</v>
      </c>
      <c r="H17" s="98"/>
      <c r="I17" s="99"/>
      <c r="J17" s="83"/>
      <c r="K17" s="84"/>
    </row>
    <row r="18" spans="1:11" ht="34.799999999999997" x14ac:dyDescent="0.55000000000000004">
      <c r="A18" s="77"/>
      <c r="B18" s="78"/>
      <c r="C18" s="78" t="s">
        <v>85</v>
      </c>
      <c r="D18" s="78"/>
      <c r="E18" s="97">
        <v>1.2999999999999999E-2</v>
      </c>
      <c r="F18" s="78" t="s">
        <v>84</v>
      </c>
      <c r="G18" s="98">
        <v>0.02</v>
      </c>
      <c r="H18" s="98"/>
      <c r="I18" s="99">
        <v>1.7999999999999999E-2</v>
      </c>
      <c r="J18" s="83"/>
      <c r="K18" s="84"/>
    </row>
    <row r="19" spans="1:11" ht="34.799999999999997" x14ac:dyDescent="0.55000000000000004">
      <c r="A19" s="77"/>
      <c r="B19" s="78"/>
      <c r="C19" s="78" t="s">
        <v>86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799999999999997" x14ac:dyDescent="0.55000000000000004">
      <c r="A20" s="77"/>
      <c r="B20" s="78"/>
      <c r="C20" s="78" t="s">
        <v>87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799999999999997" x14ac:dyDescent="0.55000000000000004">
      <c r="A21" s="77"/>
      <c r="B21" s="78"/>
      <c r="C21" s="78" t="s">
        <v>88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799999999999997" x14ac:dyDescent="0.55000000000000004">
      <c r="A22" s="77"/>
      <c r="B22" s="78"/>
      <c r="C22" s="78" t="s">
        <v>89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799999999999997" x14ac:dyDescent="0.55000000000000004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799999999999997" x14ac:dyDescent="0.55000000000000004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799999999999997" x14ac:dyDescent="0.55000000000000004">
      <c r="A25" s="77"/>
      <c r="B25" s="86" t="s">
        <v>90</v>
      </c>
      <c r="C25" s="86" t="s">
        <v>91</v>
      </c>
      <c r="D25" s="86"/>
      <c r="E25" s="78"/>
      <c r="F25" s="78"/>
      <c r="G25" s="102"/>
      <c r="H25" s="102"/>
      <c r="I25" s="99"/>
      <c r="J25" s="83"/>
      <c r="K25" s="84"/>
    </row>
    <row r="26" spans="1:11" ht="34.799999999999997" x14ac:dyDescent="0.55000000000000004">
      <c r="A26" s="77"/>
      <c r="B26" s="78"/>
      <c r="C26" s="78" t="s">
        <v>92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799999999999997" x14ac:dyDescent="0.55000000000000004">
      <c r="A27" s="77"/>
      <c r="B27" s="78"/>
      <c r="C27" s="78" t="s">
        <v>93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799999999999997" x14ac:dyDescent="0.55000000000000004">
      <c r="A28" s="77"/>
      <c r="B28" s="78"/>
      <c r="C28" s="78" t="s">
        <v>94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799999999999997" x14ac:dyDescent="0.55000000000000004">
      <c r="A29" s="77"/>
      <c r="B29" s="78"/>
      <c r="C29" s="78" t="s">
        <v>95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799999999999997" x14ac:dyDescent="0.55000000000000004">
      <c r="A30" s="77"/>
      <c r="B30" s="78"/>
      <c r="C30" s="78" t="s">
        <v>96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799999999999997" x14ac:dyDescent="0.55000000000000004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799999999999997" x14ac:dyDescent="0.55000000000000004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799999999999997" x14ac:dyDescent="0.55000000000000004">
      <c r="A33" s="77"/>
      <c r="B33" s="86" t="s">
        <v>97</v>
      </c>
      <c r="C33" s="86" t="s">
        <v>98</v>
      </c>
      <c r="D33" s="86"/>
      <c r="E33" s="78"/>
      <c r="F33" s="78"/>
      <c r="G33" s="102"/>
      <c r="H33" s="102"/>
      <c r="I33" s="88"/>
      <c r="J33" s="83"/>
      <c r="K33" s="84"/>
    </row>
    <row r="34" spans="1:11" ht="34.799999999999997" x14ac:dyDescent="0.55000000000000004">
      <c r="A34" s="77"/>
      <c r="B34" s="78"/>
      <c r="C34" s="78" t="s">
        <v>99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799999999999997" x14ac:dyDescent="0.55000000000000004">
      <c r="A35" s="77"/>
      <c r="B35" s="78"/>
      <c r="C35" s="78" t="s">
        <v>100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799999999999997" x14ac:dyDescent="0.55000000000000004">
      <c r="A36" s="77"/>
      <c r="B36" s="78"/>
      <c r="C36" s="78" t="s">
        <v>101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799999999999997" x14ac:dyDescent="0.55000000000000004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799999999999997" x14ac:dyDescent="0.55000000000000004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799999999999997" x14ac:dyDescent="0.55000000000000004">
      <c r="A39" s="77"/>
      <c r="B39" s="86" t="s">
        <v>102</v>
      </c>
      <c r="C39" s="86" t="s">
        <v>103</v>
      </c>
      <c r="D39" s="86"/>
      <c r="E39" s="78"/>
      <c r="F39" s="78"/>
      <c r="G39" s="102"/>
      <c r="H39" s="102"/>
      <c r="I39" s="88"/>
      <c r="J39" s="83"/>
      <c r="K39" s="84"/>
    </row>
    <row r="40" spans="1:11" ht="34.799999999999997" x14ac:dyDescent="0.55000000000000004">
      <c r="A40" s="77"/>
      <c r="B40" s="78"/>
      <c r="C40" s="78" t="s">
        <v>104</v>
      </c>
      <c r="D40" s="78"/>
      <c r="E40" s="78"/>
      <c r="F40" s="78"/>
      <c r="G40" s="102"/>
      <c r="H40" s="102"/>
      <c r="I40" s="88"/>
      <c r="J40" s="83"/>
      <c r="K40" s="84"/>
    </row>
    <row r="41" spans="1:11" ht="34.799999999999997" x14ac:dyDescent="0.55000000000000004">
      <c r="A41" s="77"/>
      <c r="B41" s="78" t="s">
        <v>1</v>
      </c>
      <c r="C41" s="78" t="s">
        <v>105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799999999999997" x14ac:dyDescent="0.55000000000000004">
      <c r="A42" s="77"/>
      <c r="B42" s="78"/>
      <c r="C42" s="78" t="s">
        <v>106</v>
      </c>
      <c r="D42" s="78"/>
      <c r="E42" s="78"/>
      <c r="F42" s="78"/>
      <c r="G42" s="102"/>
      <c r="H42" s="102"/>
      <c r="I42" s="88"/>
      <c r="J42" s="83"/>
      <c r="K42" s="84"/>
    </row>
    <row r="43" spans="1:11" ht="34.799999999999997" x14ac:dyDescent="0.55000000000000004">
      <c r="A43" s="77"/>
      <c r="B43" s="78" t="s">
        <v>1</v>
      </c>
      <c r="C43" s="78" t="s">
        <v>107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799999999999997" x14ac:dyDescent="0.55000000000000004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799999999999997" x14ac:dyDescent="0.55000000000000004">
      <c r="A45" s="77"/>
      <c r="B45" s="78"/>
      <c r="C45" s="78" t="s">
        <v>108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799999999999997" x14ac:dyDescent="0.55000000000000004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799999999999997" x14ac:dyDescent="0.55000000000000004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799999999999997" x14ac:dyDescent="0.55000000000000004">
      <c r="A48" s="77"/>
      <c r="B48" s="78" t="s">
        <v>1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799999999999997" x14ac:dyDescent="0.55000000000000004">
      <c r="A49" s="77"/>
      <c r="B49" s="86" t="s">
        <v>109</v>
      </c>
      <c r="C49" s="86" t="s">
        <v>110</v>
      </c>
      <c r="D49" s="86"/>
      <c r="E49" s="78"/>
      <c r="F49" s="78"/>
      <c r="G49" s="102"/>
      <c r="H49" s="102"/>
      <c r="I49" s="88"/>
      <c r="J49" s="83"/>
      <c r="K49" s="84"/>
    </row>
    <row r="50" spans="1:11" ht="34.799999999999997" x14ac:dyDescent="0.55000000000000004">
      <c r="A50" s="77"/>
      <c r="B50" s="78"/>
      <c r="C50" s="78" t="s">
        <v>111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799999999999997" x14ac:dyDescent="0.55000000000000004">
      <c r="A51" s="77"/>
      <c r="B51" s="78"/>
      <c r="C51" s="78" t="s">
        <v>112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799999999999997" x14ac:dyDescent="0.55000000000000004">
      <c r="A52" s="77"/>
      <c r="B52" s="78"/>
      <c r="C52" s="78" t="s">
        <v>113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799999999999997" x14ac:dyDescent="0.55000000000000004">
      <c r="A53" s="77"/>
      <c r="B53" s="78"/>
      <c r="C53" s="78" t="s">
        <v>114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799999999999997" x14ac:dyDescent="0.55000000000000004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2.4" hidden="1" thickBot="1" x14ac:dyDescent="0.3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5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5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5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5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8" thickBot="1" x14ac:dyDescent="0.3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8" thickTop="1" x14ac:dyDescent="0.25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5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5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JUL 2020-2019</vt:lpstr>
      <vt:lpstr>ESTAD.RESULT. JUL 2020-2019</vt:lpstr>
      <vt:lpstr>PRINC.INDIC.FINANC.</vt:lpstr>
      <vt:lpstr>'BALANCE JUL 2020-2019'!Área_de_impresión</vt:lpstr>
      <vt:lpstr>'ESTAD.RESULT. JUL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2020-08-10T20:11:30Z</cp:lastPrinted>
  <dcterms:created xsi:type="dcterms:W3CDTF">2014-11-04T23:55:13Z</dcterms:created>
  <dcterms:modified xsi:type="dcterms:W3CDTF">2020-09-10T15:20:41Z</dcterms:modified>
</cp:coreProperties>
</file>