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0\"/>
    </mc:Choice>
  </mc:AlternateContent>
  <bookViews>
    <workbookView xWindow="0" yWindow="0" windowWidth="19200" windowHeight="7700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general'!$A$1:$C$98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general'!$1:$8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C37" i="2"/>
  <c r="B99" i="1"/>
  <c r="C75" i="1"/>
  <c r="C63" i="1"/>
  <c r="C45" i="1"/>
  <c r="C28" i="1"/>
  <c r="C16" i="1"/>
  <c r="C23" i="2" l="1"/>
  <c r="C40" i="2" s="1"/>
  <c r="C25" i="1" l="1"/>
  <c r="C46" i="2" l="1"/>
  <c r="C49" i="2" s="1"/>
  <c r="C57" i="2" s="1"/>
  <c r="C62" i="2" l="1"/>
  <c r="C68" i="2" s="1"/>
  <c r="C72" i="2" s="1"/>
  <c r="C32" i="1" l="1"/>
  <c r="C69" i="1"/>
  <c r="C86" i="1" s="1"/>
  <c r="C41" i="1" l="1"/>
  <c r="C51" i="1" s="1"/>
  <c r="C96" i="1" l="1"/>
  <c r="C98" i="1" s="1"/>
  <c r="C99" i="1" s="1"/>
  <c r="E51" i="1" l="1"/>
</calcChain>
</file>

<file path=xl/sharedStrings.xml><?xml version="1.0" encoding="utf-8"?>
<sst xmlns="http://schemas.openxmlformats.org/spreadsheetml/2006/main" count="147" uniqueCount="129">
  <si>
    <t>INVERSIONES FINANCIERAS DAVIVIENDA, S.A.Y SUBSIDIARIAS</t>
  </si>
  <si>
    <t>Sociedad Controladora de Finalidad Exclusiva</t>
  </si>
  <si>
    <t>31 de Agosto de 2020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</si>
  <si>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</si>
  <si>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</si>
  <si>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</si>
  <si>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</si>
  <si>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</si>
  <si>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</si>
  <si>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</si>
  <si>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</si>
  <si>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</si>
  <si>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</si>
  <si>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</si>
  <si>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</si>
  <si>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</si>
  <si>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</si>
  <si>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</si>
  <si>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</si>
  <si>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</si>
  <si>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</si>
  <si>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</si>
  <si>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</si>
  <si>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</si>
  <si>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</si>
  <si>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</si>
  <si>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</si>
  <si>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</si>
  <si>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</si>
  <si>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</si>
  <si>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</si>
  <si>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</si>
  <si>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</si>
  <si>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</si>
  <si>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</si>
  <si>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</si>
  <si>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</si>
  <si>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</si>
  <si>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</si>
  <si>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</si>
  <si>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</si>
  <si>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</si>
  <si>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</si>
  <si>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</si>
  <si>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</si>
  <si>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</si>
  <si>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</si>
  <si>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</si>
  <si>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</si>
  <si>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</si>
  <si>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</si>
  <si>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</si>
  <si>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</si>
  <si>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</si>
  <si>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</si>
  <si>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</si>
  <si>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</si>
  <si>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</si>
  <si>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</si>
  <si>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</si>
  <si>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</si>
  <si>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</si>
  <si>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</si>
  <si>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</si>
  <si>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</si>
  <si>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</si>
  <si>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</si>
  <si>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</si>
  <si>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</si>
  <si>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</si>
  <si>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</si>
  <si>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</si>
  <si>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</si>
  <si>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</si>
  <si>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</si>
  <si>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</si>
  <si>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31 de Agosto de 2020</t>
  </si>
  <si>
    <t>Mes actual: Marzo 2019</t>
  </si>
  <si>
    <t>Mes actual: Agosto 2020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</si>
  <si>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</si>
  <si>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</si>
  <si>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</si>
  <si>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</si>
  <si>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</si>
  <si>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</si>
  <si>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</si>
  <si>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</si>
  <si>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</si>
  <si>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</si>
  <si>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</si>
  <si>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</si>
  <si>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</si>
  <si>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</si>
  <si>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</si>
  <si>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</si>
  <si>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</si>
  <si>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</si>
  <si>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</si>
  <si>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</si>
  <si>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</si>
  <si>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</si>
  <si>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</si>
  <si>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</si>
  <si>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</si>
  <si>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</si>
  <si>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</si>
  <si>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</si>
  <si>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</si>
  <si>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</si>
  <si>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</si>
  <si>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</si>
  <si>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</si>
  <si>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</si>
  <si>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</si>
  <si>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</si>
  <si>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</si>
  <si>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</si>
  <si>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</si>
  <si>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</si>
  <si>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</si>
  <si>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</si>
  <si>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</si>
  <si>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</si>
  <si>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</si>
  <si>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</si>
  <si>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 xml:space="preserve">     Gerardo Siman</t>
  </si>
  <si>
    <t>Ashali Baños</t>
  </si>
  <si>
    <t>Presidente Ejecutivo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</si>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</sst>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2" applyFont="1" applyBorder="1"/>
    <xf numFmtId="0" fontId="2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Border="1"/>
    <xf numFmtId="0" fontId="5" fillId="2" borderId="1" xfId="2" applyFont="1" applyFill="1" applyBorder="1" applyAlignment="1" applyProtection="1">
      <alignment horizontal="center" wrapText="1"/>
      <protection locked="0"/>
    </xf>
    <xf numFmtId="17" fontId="5" fillId="2" borderId="2" xfId="2" applyNumberFormat="1" applyFont="1" applyFill="1" applyBorder="1" applyAlignment="1">
      <alignment horizontal="center" wrapText="1"/>
    </xf>
    <xf numFmtId="0" fontId="6" fillId="0" borderId="1" xfId="2" applyFont="1" applyFill="1" applyBorder="1" applyAlignment="1" applyProtection="1">
      <protection locked="0"/>
    </xf>
    <xf numFmtId="0" fontId="3" fillId="0" borderId="3" xfId="2" applyFont="1" applyBorder="1"/>
    <xf numFmtId="0" fontId="7" fillId="0" borderId="4" xfId="2" applyFont="1" applyFill="1" applyBorder="1" applyAlignment="1" applyProtection="1">
      <protection locked="0"/>
    </xf>
    <xf numFmtId="0" fontId="3" fillId="0" borderId="5" xfId="2" applyFont="1" applyBorder="1"/>
    <xf numFmtId="0" fontId="2" fillId="0" borderId="4" xfId="2" applyFont="1" applyFill="1" applyBorder="1" applyAlignment="1" applyProtection="1">
      <protection locked="0"/>
    </xf>
    <xf numFmtId="0" fontId="3" fillId="0" borderId="4" xfId="2" applyFont="1" applyFill="1" applyBorder="1" applyAlignment="1" applyProtection="1">
      <alignment horizontal="left" indent="1"/>
      <protection locked="0"/>
    </xf>
    <xf numFmtId="165" fontId="3" fillId="0" borderId="5" xfId="3" applyNumberFormat="1" applyFont="1" applyFill="1" applyBorder="1" applyAlignment="1" applyProtection="1">
      <alignment horizontal="right" indent="1"/>
      <protection locked="0"/>
    </xf>
    <xf numFmtId="165" fontId="1" fillId="0" borderId="0" xfId="2" applyNumberFormat="1" applyFont="1" applyBorder="1"/>
    <xf numFmtId="165" fontId="3" fillId="0" borderId="6" xfId="3" applyNumberFormat="1" applyFont="1" applyFill="1" applyBorder="1" applyAlignment="1" applyProtection="1">
      <alignment horizontal="right" indent="1"/>
      <protection locked="0"/>
    </xf>
    <xf numFmtId="0" fontId="4" fillId="0" borderId="4" xfId="2" applyFont="1" applyFill="1" applyBorder="1" applyAlignment="1" applyProtection="1">
      <alignment horizontal="left" indent="3"/>
      <protection locked="0"/>
    </xf>
    <xf numFmtId="165" fontId="4" fillId="0" borderId="5" xfId="3" applyNumberFormat="1" applyFont="1" applyFill="1" applyBorder="1" applyAlignment="1" applyProtection="1">
      <alignment horizontal="right" indent="3"/>
      <protection locked="0"/>
    </xf>
    <xf numFmtId="165" fontId="3" fillId="0" borderId="5" xfId="3" applyNumberFormat="1" applyFont="1" applyBorder="1" applyAlignment="1">
      <alignment horizontal="right"/>
    </xf>
    <xf numFmtId="0" fontId="2" fillId="0" borderId="7" xfId="2" applyFont="1" applyFill="1" applyBorder="1" applyAlignment="1" applyProtection="1">
      <alignment horizontal="left"/>
      <protection locked="0"/>
    </xf>
    <xf numFmtId="166" fontId="3" fillId="0" borderId="8" xfId="3" applyNumberFormat="1" applyFont="1" applyBorder="1" applyAlignment="1">
      <alignment horizontal="right"/>
    </xf>
    <xf numFmtId="0" fontId="3" fillId="0" borderId="4" xfId="2" applyFont="1" applyFill="1" applyBorder="1" applyAlignment="1" applyProtection="1">
      <protection locked="0"/>
    </xf>
    <xf numFmtId="165" fontId="3" fillId="0" borderId="8" xfId="3" applyNumberFormat="1" applyFont="1" applyBorder="1" applyAlignment="1">
      <alignment horizontal="right"/>
    </xf>
    <xf numFmtId="165" fontId="2" fillId="0" borderId="8" xfId="3" applyNumberFormat="1" applyFont="1" applyBorder="1" applyAlignment="1">
      <alignment horizontal="right"/>
    </xf>
    <xf numFmtId="0" fontId="2" fillId="0" borderId="9" xfId="2" applyFont="1" applyFill="1" applyBorder="1" applyAlignment="1" applyProtection="1">
      <alignment horizontal="left"/>
      <protection locked="0"/>
    </xf>
    <xf numFmtId="166" fontId="3" fillId="0" borderId="10" xfId="2" applyNumberFormat="1" applyFont="1" applyBorder="1"/>
    <xf numFmtId="164" fontId="1" fillId="0" borderId="0" xfId="2" applyNumberFormat="1" applyFont="1" applyBorder="1"/>
    <xf numFmtId="165" fontId="3" fillId="0" borderId="5" xfId="3" applyNumberFormat="1" applyFont="1" applyBorder="1"/>
    <xf numFmtId="165" fontId="3" fillId="0" borderId="8" xfId="3" applyNumberFormat="1" applyFont="1" applyBorder="1"/>
    <xf numFmtId="165" fontId="3" fillId="3" borderId="5" xfId="3" applyNumberFormat="1" applyFont="1" applyFill="1" applyBorder="1"/>
    <xf numFmtId="165" fontId="3" fillId="0" borderId="10" xfId="3" applyNumberFormat="1" applyFont="1" applyBorder="1"/>
    <xf numFmtId="165" fontId="3" fillId="0" borderId="11" xfId="3" applyNumberFormat="1" applyFont="1" applyBorder="1"/>
    <xf numFmtId="0" fontId="3" fillId="0" borderId="4" xfId="2" applyFont="1" applyFill="1" applyBorder="1" applyAlignment="1" applyProtection="1">
      <alignment horizontal="left" vertical="top" wrapText="1" indent="1"/>
      <protection locked="0"/>
    </xf>
    <xf numFmtId="165" fontId="3" fillId="0" borderId="9" xfId="3" applyNumberFormat="1" applyFont="1" applyBorder="1"/>
    <xf numFmtId="0" fontId="1" fillId="0" borderId="0" xfId="2" applyFont="1" applyFill="1" applyBorder="1" applyAlignment="1" applyProtection="1">
      <protection locked="0"/>
    </xf>
    <xf numFmtId="166" fontId="1" fillId="0" borderId="0" xfId="2" applyNumberFormat="1" applyFont="1" applyFill="1" applyBorder="1" applyAlignment="1" applyProtection="1">
      <protection locked="0"/>
    </xf>
    <xf numFmtId="0" fontId="1" fillId="0" borderId="5" xfId="2" applyFont="1" applyBorder="1"/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5" fillId="4" borderId="4" xfId="2" applyFont="1" applyFill="1" applyBorder="1" applyAlignment="1" applyProtection="1">
      <alignment horizontal="center" wrapText="1"/>
      <protection locked="0"/>
    </xf>
    <xf numFmtId="0" fontId="5" fillId="4" borderId="12" xfId="2" applyFont="1" applyFill="1" applyBorder="1" applyAlignment="1">
      <alignment horizontal="center" wrapText="1"/>
    </xf>
    <xf numFmtId="0" fontId="8" fillId="0" borderId="4" xfId="2" applyFont="1" applyFill="1" applyBorder="1" applyAlignment="1" applyProtection="1">
      <alignment horizontal="left"/>
      <protection locked="0"/>
    </xf>
    <xf numFmtId="0" fontId="3" fillId="0" borderId="5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67" fontId="3" fillId="0" borderId="0" xfId="1" applyFont="1" applyFill="1"/>
    <xf numFmtId="0" fontId="8" fillId="0" borderId="4" xfId="2" applyFont="1" applyFill="1" applyBorder="1" applyAlignment="1" applyProtection="1">
      <alignment horizontal="left" indent="1"/>
      <protection locked="0"/>
    </xf>
    <xf numFmtId="165" fontId="3" fillId="0" borderId="5" xfId="3" applyNumberFormat="1" applyFont="1" applyFill="1" applyBorder="1" applyAlignment="1">
      <alignment horizontal="center"/>
    </xf>
    <xf numFmtId="165" fontId="3" fillId="0" borderId="12" xfId="3" applyNumberFormat="1" applyFont="1" applyFill="1" applyBorder="1" applyAlignment="1">
      <alignment horizontal="center"/>
    </xf>
    <xf numFmtId="0" fontId="9" fillId="0" borderId="7" xfId="2" applyFont="1" applyFill="1" applyBorder="1" applyAlignment="1" applyProtection="1">
      <alignment horizontal="left"/>
      <protection locked="0"/>
    </xf>
    <xf numFmtId="165" fontId="2" fillId="0" borderId="8" xfId="3" applyNumberFormat="1" applyFont="1" applyFill="1" applyBorder="1" applyAlignment="1">
      <alignment horizontal="center"/>
    </xf>
    <xf numFmtId="165" fontId="2" fillId="0" borderId="13" xfId="3" applyNumberFormat="1" applyFont="1" applyFill="1" applyBorder="1" applyAlignment="1">
      <alignment horizontal="center"/>
    </xf>
    <xf numFmtId="165" fontId="3" fillId="0" borderId="14" xfId="3" applyNumberFormat="1" applyFont="1" applyFill="1" applyBorder="1" applyAlignment="1">
      <alignment horizontal="center"/>
    </xf>
    <xf numFmtId="165" fontId="3" fillId="0" borderId="15" xfId="3" applyNumberFormat="1" applyFont="1" applyFill="1" applyBorder="1" applyAlignment="1">
      <alignment horizontal="center"/>
    </xf>
    <xf numFmtId="165" fontId="2" fillId="0" borderId="14" xfId="3" applyNumberFormat="1" applyFont="1" applyFill="1" applyBorder="1" applyAlignment="1">
      <alignment horizontal="center"/>
    </xf>
    <xf numFmtId="165" fontId="2" fillId="0" borderId="15" xfId="3" applyNumberFormat="1" applyFont="1" applyFill="1" applyBorder="1" applyAlignment="1">
      <alignment horizontal="center"/>
    </xf>
    <xf numFmtId="165" fontId="3" fillId="0" borderId="16" xfId="3" applyNumberFormat="1" applyFont="1" applyFill="1" applyBorder="1" applyAlignment="1">
      <alignment horizontal="center"/>
    </xf>
    <xf numFmtId="165" fontId="3" fillId="0" borderId="17" xfId="3" applyNumberFormat="1" applyFont="1" applyFill="1" applyBorder="1" applyAlignment="1">
      <alignment horizontal="center"/>
    </xf>
    <xf numFmtId="0" fontId="2" fillId="5" borderId="7" xfId="2" applyFont="1" applyFill="1" applyBorder="1" applyAlignment="1" applyProtection="1">
      <protection locked="0"/>
    </xf>
    <xf numFmtId="165" fontId="2" fillId="5" borderId="8" xfId="3" applyNumberFormat="1" applyFont="1" applyFill="1" applyBorder="1" applyAlignment="1">
      <alignment horizontal="center"/>
    </xf>
    <xf numFmtId="165" fontId="2" fillId="5" borderId="13" xfId="3" applyNumberFormat="1" applyFont="1" applyFill="1" applyBorder="1" applyAlignment="1">
      <alignment horizontal="center"/>
    </xf>
    <xf numFmtId="0" fontId="9" fillId="0" borderId="4" xfId="2" applyFont="1" applyFill="1" applyBorder="1" applyAlignment="1" applyProtection="1">
      <alignment horizontal="left"/>
      <protection locked="0"/>
    </xf>
    <xf numFmtId="165" fontId="3" fillId="0" borderId="14" xfId="3" quotePrefix="1" applyNumberFormat="1" applyFont="1" applyFill="1" applyBorder="1" applyAlignment="1">
      <alignment horizontal="center"/>
    </xf>
    <xf numFmtId="165" fontId="3" fillId="0" borderId="15" xfId="3" quotePrefix="1" applyNumberFormat="1" applyFont="1" applyFill="1" applyBorder="1" applyAlignment="1">
      <alignment horizontal="center"/>
    </xf>
    <xf numFmtId="165" fontId="3" fillId="0" borderId="18" xfId="3" applyNumberFormat="1" applyFont="1" applyFill="1" applyBorder="1" applyAlignment="1">
      <alignment horizontal="center"/>
    </xf>
    <xf numFmtId="165" fontId="3" fillId="0" borderId="19" xfId="3" applyNumberFormat="1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2" fillId="5" borderId="9" xfId="2" applyFont="1" applyFill="1" applyBorder="1" applyAlignment="1" applyProtection="1">
      <protection locked="0"/>
    </xf>
    <xf numFmtId="165" fontId="2" fillId="5" borderId="10" xfId="3" applyNumberFormat="1" applyFont="1" applyFill="1" applyBorder="1" applyAlignment="1">
      <alignment horizontal="center"/>
    </xf>
    <xf numFmtId="165" fontId="2" fillId="5" borderId="20" xfId="3" applyNumberFormat="1" applyFont="1" applyFill="1" applyBorder="1" applyAlignment="1">
      <alignment horizontal="center"/>
    </xf>
    <xf numFmtId="0" fontId="8" fillId="0" borderId="21" xfId="2" applyFont="1" applyFill="1" applyBorder="1" applyAlignment="1" applyProtection="1">
      <alignment horizontal="left"/>
      <protection locked="0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0/Agosto/CONSOLIDADO%20IFD%20AGOST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movimiento patrimonio"/>
      <sheetName val="FLUJO BCO IND"/>
      <sheetName val="FLUJO BCO CONSOL"/>
      <sheetName val="FLUJO IFD CONSOL"/>
      <sheetName val="Dividendos 2016"/>
      <sheetName val="balance IFD"/>
      <sheetName val="PARTICIPACIONIFD 2020"/>
      <sheetName val="ANEXO "/>
      <sheetName val="DIVIDENDOS"/>
      <sheetName val="PARTIDAS BANCO"/>
      <sheetName val="comisiones Valores"/>
      <sheetName val="PARTIDAS IFD"/>
      <sheetName val="partidas seguros"/>
      <sheetName val="wfsaldos ajuste7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"/>
  <sheetViews>
    <sheetView showGridLines="0" tabSelected="1" topLeftCell="A95" zoomScale="75" zoomScaleNormal="75" zoomScaleSheetLayoutView="75" workbookViewId="0">
      <selection activeCell="A101" sqref="A101:C102"/>
    </sheetView>
  </sheetViews>
  <sheetFormatPr baseColWidth="10" defaultColWidth="11.453125" defaultRowHeight="12.5" x14ac:dyDescent="0.25"/>
  <cols>
    <col min="1" max="1" width="71.81640625" style="1" customWidth="1"/>
    <col min="2" max="2" width="8.984375E-2" style="38" customWidth="1"/>
    <col min="3" max="3" width="27.1796875" style="1" customWidth="1"/>
    <col min="4" max="4" width="18.54296875" style="1" bestFit="1" customWidth="1"/>
    <col min="5" max="5" width="17.453125" style="1" bestFit="1" customWidth="1"/>
    <col min="6" max="16384" width="11.453125" style="1"/>
  </cols>
  <sheetData>
    <row r="1" spans="1:5" s="3" customFormat="1" ht="14" x14ac:dyDescent="0.3">
      <c r="A1" s="2" t="s">
        <v>0</v>
      </c>
      <c r="B1" s="2"/>
      <c r="C1" s="2"/>
    </row>
    <row r="2" spans="1:5" s="3" customFormat="1" ht="14" x14ac:dyDescent="0.3">
      <c r="A2" s="2" t="s">
        <v>1</v>
      </c>
      <c r="B2" s="2"/>
      <c r="C2" s="2"/>
    </row>
    <row r="3" spans="1:5" s="3" customFormat="1" ht="14" x14ac:dyDescent="0.3">
      <c r="A3" s="4" t="s">
        <v>1</v>
      </c>
      <c r="B3" s="4"/>
      <c r="C3" s="4"/>
    </row>
    <row r="4" spans="1:5" s="3" customFormat="1" ht="14" x14ac:dyDescent="0.3">
      <c r="A4" s="4" t="s">
        <v>2</v>
      </c>
      <c r="B4" s="4"/>
      <c r="C4" s="4"/>
    </row>
    <row r="5" spans="1:5" s="3" customFormat="1" ht="14.5" x14ac:dyDescent="0.35">
      <c r="A5" s="5" t="s">
        <v>3</v>
      </c>
      <c r="B5" s="5"/>
      <c r="C5" s="5"/>
    </row>
    <row r="6" spans="1:5" ht="14" x14ac:dyDescent="0.3">
      <c r="A6" s="6"/>
      <c r="B6" s="6"/>
      <c r="C6" s="6"/>
    </row>
    <row r="7" spans="1:5" ht="14" x14ac:dyDescent="0.3">
      <c r="A7" s="6"/>
      <c r="B7" s="6"/>
      <c r="C7" s="6"/>
    </row>
    <row r="8" spans="1:5" ht="14" x14ac:dyDescent="0.3">
      <c r="A8" s="7" t="s">
        <v>4</v>
      </c>
      <c r="B8" s="8">
        <v>43585</v>
      </c>
      <c r="C8" s="8">
        <v>44074</v>
      </c>
    </row>
    <row r="9" spans="1:5" ht="14" x14ac:dyDescent="0.3">
      <c r="A9" s="9"/>
      <c r="B9" s="10"/>
      <c r="C9" s="10"/>
    </row>
    <row r="10" spans="1:5" ht="14" x14ac:dyDescent="0.3">
      <c r="A10" s="11" t="s">
        <v>5</v>
      </c>
      <c r="B10" s="12"/>
      <c r="C10" s="12"/>
    </row>
    <row r="11" spans="1:5" ht="14" x14ac:dyDescent="0.3">
      <c r="A11" s="11"/>
      <c r="B11" s="12"/>
      <c r="C11" s="12"/>
    </row>
    <row r="12" spans="1:5" ht="14" x14ac:dyDescent="0.3">
      <c r="A12" s="13" t="s">
        <v>6</v>
      </c>
      <c r="B12" s="12"/>
      <c r="C12" s="12"/>
    </row>
    <row r="13" spans="1:5" ht="14" x14ac:dyDescent="0.3">
      <c r="A13" s="14" t="s">
        <v>7</v>
      </c>
      <c r="B13" s="15">
        <v>437536.28559999994</v>
      </c>
      <c r="C13" s="15">
        <v>528851.23331000004</v>
      </c>
      <c r="E13" s="16"/>
    </row>
    <row r="14" spans="1:5" ht="14" x14ac:dyDescent="0.3">
      <c r="A14" s="14" t="s">
        <v>8</v>
      </c>
      <c r="B14" s="15">
        <v>9883.9394200000006</v>
      </c>
      <c r="C14" s="15">
        <v>0</v>
      </c>
      <c r="E14" s="16"/>
    </row>
    <row r="15" spans="1:5" ht="14" x14ac:dyDescent="0.3">
      <c r="A15" s="14" t="s">
        <v>9</v>
      </c>
      <c r="B15" s="15">
        <v>251207.16944</v>
      </c>
      <c r="C15" s="15">
        <v>416328.32134999998</v>
      </c>
      <c r="E15" s="16"/>
    </row>
    <row r="16" spans="1:5" ht="14" x14ac:dyDescent="0.3">
      <c r="A16" s="14" t="s">
        <v>10</v>
      </c>
      <c r="B16" s="17">
        <v>1754223.9875899996</v>
      </c>
      <c r="C16" s="17">
        <f>SUM(C17:C20)</f>
        <v>1951067.6853700001</v>
      </c>
      <c r="E16" s="16"/>
    </row>
    <row r="17" spans="1:5" ht="14.5" x14ac:dyDescent="0.35">
      <c r="A17" s="18" t="s">
        <v>11</v>
      </c>
      <c r="B17" s="19">
        <v>1747557.9567799997</v>
      </c>
      <c r="C17" s="19">
        <v>1959627.30868</v>
      </c>
      <c r="E17" s="16"/>
    </row>
    <row r="18" spans="1:5" ht="14.5" x14ac:dyDescent="0.35">
      <c r="A18" s="18" t="s">
        <v>12</v>
      </c>
      <c r="B18" s="19">
        <v>41435.309630000003</v>
      </c>
      <c r="C18" s="19">
        <v>35432.027630000004</v>
      </c>
      <c r="E18" s="16"/>
    </row>
    <row r="19" spans="1:5" ht="14.5" x14ac:dyDescent="0.35">
      <c r="A19" s="18" t="s">
        <v>13</v>
      </c>
      <c r="B19" s="19">
        <v>7839.6806799999995</v>
      </c>
      <c r="C19" s="19">
        <v>20090.313950000003</v>
      </c>
      <c r="E19" s="16"/>
    </row>
    <row r="20" spans="1:5" ht="14.5" x14ac:dyDescent="0.35">
      <c r="A20" s="18" t="s">
        <v>14</v>
      </c>
      <c r="B20" s="19">
        <v>-42608.959499999997</v>
      </c>
      <c r="C20" s="19">
        <v>-64081.964890000003</v>
      </c>
      <c r="E20" s="16"/>
    </row>
    <row r="21" spans="1:5" ht="14" x14ac:dyDescent="0.3">
      <c r="A21" s="14" t="s">
        <v>15</v>
      </c>
      <c r="B21" s="20">
        <v>0</v>
      </c>
      <c r="C21" s="20">
        <v>0</v>
      </c>
      <c r="E21" s="16"/>
    </row>
    <row r="22" spans="1:5" ht="14.5" x14ac:dyDescent="0.35">
      <c r="A22" s="18" t="s">
        <v>16</v>
      </c>
      <c r="B22" s="20">
        <v>3069.5924300000001</v>
      </c>
      <c r="C22" s="20">
        <v>3562.0584800000001</v>
      </c>
      <c r="E22" s="16"/>
    </row>
    <row r="23" spans="1:5" ht="14.5" x14ac:dyDescent="0.35">
      <c r="A23" s="18" t="s">
        <v>17</v>
      </c>
      <c r="B23" s="20">
        <v>0</v>
      </c>
      <c r="C23" s="20">
        <v>0</v>
      </c>
      <c r="E23" s="16"/>
    </row>
    <row r="24" spans="1:5" ht="14" x14ac:dyDescent="0.3">
      <c r="A24" s="14" t="s">
        <v>18</v>
      </c>
      <c r="B24" s="20">
        <v>246.71615</v>
      </c>
      <c r="C24" s="20">
        <v>290.89515999999998</v>
      </c>
      <c r="E24" s="16"/>
    </row>
    <row r="25" spans="1:5" ht="14" x14ac:dyDescent="0.3">
      <c r="A25" s="21" t="s">
        <v>19</v>
      </c>
      <c r="B25" s="22">
        <v>2456167.6906300001</v>
      </c>
      <c r="C25" s="22">
        <f>+C13+C14+C15+C16+C22+C24</f>
        <v>2900100.1936699999</v>
      </c>
    </row>
    <row r="26" spans="1:5" ht="14" x14ac:dyDescent="0.3">
      <c r="A26" s="23"/>
      <c r="B26" s="20"/>
      <c r="C26" s="20"/>
    </row>
    <row r="27" spans="1:5" ht="14" x14ac:dyDescent="0.3">
      <c r="A27" s="13" t="s">
        <v>20</v>
      </c>
      <c r="B27" s="20"/>
      <c r="C27" s="20"/>
    </row>
    <row r="28" spans="1:5" ht="14" x14ac:dyDescent="0.3">
      <c r="A28" s="14" t="s">
        <v>21</v>
      </c>
      <c r="B28" s="20">
        <v>4093.5261500000015</v>
      </c>
      <c r="C28" s="20">
        <f>SUM(C29:C30)</f>
        <v>2978.8378600000015</v>
      </c>
      <c r="E28" s="16"/>
    </row>
    <row r="29" spans="1:5" ht="14.5" x14ac:dyDescent="0.35">
      <c r="A29" s="18" t="s">
        <v>22</v>
      </c>
      <c r="B29" s="20">
        <v>15993.969640000001</v>
      </c>
      <c r="C29" s="20">
        <v>12590.77555</v>
      </c>
      <c r="E29" s="16"/>
    </row>
    <row r="30" spans="1:5" ht="14.5" x14ac:dyDescent="0.35">
      <c r="A30" s="18" t="s">
        <v>23</v>
      </c>
      <c r="B30" s="20">
        <v>-11900.44349</v>
      </c>
      <c r="C30" s="20">
        <v>-9611.9376899999988</v>
      </c>
      <c r="E30" s="16"/>
    </row>
    <row r="31" spans="1:5" ht="14" x14ac:dyDescent="0.3">
      <c r="A31" s="14" t="s">
        <v>24</v>
      </c>
      <c r="B31" s="20">
        <v>4733.9515724463672</v>
      </c>
      <c r="C31" s="20">
        <v>5064.7629349226281</v>
      </c>
      <c r="E31" s="16"/>
    </row>
    <row r="32" spans="1:5" ht="14" x14ac:dyDescent="0.3">
      <c r="A32" s="14" t="s">
        <v>25</v>
      </c>
      <c r="B32" s="20">
        <v>36000.738359999996</v>
      </c>
      <c r="C32" s="20">
        <f>SUM(C33:C38)</f>
        <v>45279.485236306173</v>
      </c>
      <c r="E32" s="16"/>
    </row>
    <row r="33" spans="1:5" ht="14.5" x14ac:dyDescent="0.35">
      <c r="A33" s="18" t="s">
        <v>26</v>
      </c>
      <c r="B33" s="20">
        <v>349.17642000000001</v>
      </c>
      <c r="C33" s="20">
        <v>548.20319999999992</v>
      </c>
      <c r="E33" s="16"/>
    </row>
    <row r="34" spans="1:5" ht="14.5" x14ac:dyDescent="0.35">
      <c r="A34" s="18" t="s">
        <v>27</v>
      </c>
      <c r="B34" s="20">
        <v>0</v>
      </c>
      <c r="C34" s="20">
        <v>0</v>
      </c>
      <c r="E34" s="16"/>
    </row>
    <row r="35" spans="1:5" ht="14.5" x14ac:dyDescent="0.35">
      <c r="A35" s="18" t="s">
        <v>28</v>
      </c>
      <c r="B35" s="20">
        <v>30785.312149999998</v>
      </c>
      <c r="C35" s="20">
        <v>38368.326839999994</v>
      </c>
      <c r="E35" s="16"/>
    </row>
    <row r="36" spans="1:5" ht="14.5" x14ac:dyDescent="0.35">
      <c r="A36" s="18" t="s">
        <v>29</v>
      </c>
      <c r="B36" s="20">
        <v>6669.3512199999986</v>
      </c>
      <c r="C36" s="20">
        <v>8014.5769863061705</v>
      </c>
      <c r="E36" s="16"/>
    </row>
    <row r="37" spans="1:5" ht="14.5" x14ac:dyDescent="0.35">
      <c r="A37" s="18" t="s">
        <v>30</v>
      </c>
      <c r="B37" s="20">
        <v>0</v>
      </c>
      <c r="C37" s="20">
        <v>0</v>
      </c>
      <c r="E37" s="16"/>
    </row>
    <row r="38" spans="1:5" ht="14.5" x14ac:dyDescent="0.35">
      <c r="A38" s="18" t="s">
        <v>31</v>
      </c>
      <c r="B38" s="20">
        <v>-1803.1014299999999</v>
      </c>
      <c r="C38" s="20">
        <v>-1651.6217899999997</v>
      </c>
      <c r="E38" s="16"/>
    </row>
    <row r="39" spans="1:5" ht="14" x14ac:dyDescent="0.3">
      <c r="A39" s="14" t="s">
        <v>32</v>
      </c>
      <c r="B39" s="20"/>
      <c r="C39" s="20"/>
      <c r="E39" s="16"/>
    </row>
    <row r="40" spans="1:5" ht="14" x14ac:dyDescent="0.3">
      <c r="A40" s="14" t="s">
        <v>33</v>
      </c>
      <c r="B40" s="20"/>
      <c r="C40" s="20"/>
    </row>
    <row r="41" spans="1:5" ht="14" x14ac:dyDescent="0.3">
      <c r="A41" s="21" t="s">
        <v>34</v>
      </c>
      <c r="B41" s="24">
        <v>44828.216082446364</v>
      </c>
      <c r="C41" s="24">
        <f>+C28+C31+C32</f>
        <v>53323.086031228799</v>
      </c>
    </row>
    <row r="42" spans="1:5" ht="14" x14ac:dyDescent="0.3">
      <c r="A42" s="23"/>
      <c r="B42" s="20"/>
      <c r="C42" s="20"/>
      <c r="E42" s="16"/>
    </row>
    <row r="43" spans="1:5" ht="14" x14ac:dyDescent="0.3">
      <c r="A43" s="13" t="s">
        <v>35</v>
      </c>
      <c r="B43" s="20"/>
      <c r="C43" s="20"/>
      <c r="E43" s="16"/>
    </row>
    <row r="44" spans="1:5" ht="14" x14ac:dyDescent="0.3">
      <c r="A44" s="14" t="s">
        <v>36</v>
      </c>
      <c r="B44" s="20">
        <v>51232.589290000004</v>
      </c>
      <c r="C44" s="20">
        <v>51647.018210000017</v>
      </c>
      <c r="E44" s="16"/>
    </row>
    <row r="45" spans="1:5" ht="14" x14ac:dyDescent="0.3">
      <c r="A45" s="21" t="s">
        <v>37</v>
      </c>
      <c r="B45" s="24">
        <v>51232.589290000004</v>
      </c>
      <c r="C45" s="24">
        <f>+C44</f>
        <v>51647.018210000017</v>
      </c>
      <c r="E45" s="16"/>
    </row>
    <row r="46" spans="1:5" ht="14" x14ac:dyDescent="0.3">
      <c r="A46" s="23"/>
      <c r="B46" s="20"/>
      <c r="C46" s="20"/>
      <c r="E46" s="16"/>
    </row>
    <row r="47" spans="1:5" ht="14" x14ac:dyDescent="0.3">
      <c r="A47" s="21" t="s">
        <v>38</v>
      </c>
      <c r="B47" s="25">
        <v>0</v>
      </c>
      <c r="C47" s="25">
        <v>0</v>
      </c>
      <c r="E47" s="16"/>
    </row>
    <row r="48" spans="1:5" ht="14" x14ac:dyDescent="0.3">
      <c r="A48" s="23"/>
      <c r="B48" s="20"/>
      <c r="C48" s="20"/>
      <c r="E48" s="16"/>
    </row>
    <row r="49" spans="1:5" ht="14" x14ac:dyDescent="0.3">
      <c r="A49" s="21" t="s">
        <v>39</v>
      </c>
      <c r="B49" s="24">
        <v>105463.31083</v>
      </c>
      <c r="C49" s="24">
        <v>76599.540720000005</v>
      </c>
      <c r="E49" s="16"/>
    </row>
    <row r="50" spans="1:5" ht="14" x14ac:dyDescent="0.3">
      <c r="A50" s="23"/>
      <c r="B50" s="20"/>
      <c r="C50" s="20"/>
      <c r="E50" s="16"/>
    </row>
    <row r="51" spans="1:5" ht="14.5" thickBot="1" x14ac:dyDescent="0.35">
      <c r="A51" s="26" t="s">
        <v>40</v>
      </c>
      <c r="B51" s="27">
        <v>2657691.8068324463</v>
      </c>
      <c r="C51" s="27">
        <f>+C25+C41+C45+C47+C49</f>
        <v>3081669.8386312285</v>
      </c>
      <c r="D51" s="28"/>
      <c r="E51" s="16">
        <f>+C51-D51</f>
        <v>3081669.8386312285</v>
      </c>
    </row>
    <row r="52" spans="1:5" ht="14.5" thickTop="1" x14ac:dyDescent="0.3">
      <c r="A52" s="23"/>
      <c r="B52" s="12"/>
      <c r="C52" s="12"/>
      <c r="E52" s="16"/>
    </row>
    <row r="53" spans="1:5" ht="14" x14ac:dyDescent="0.3">
      <c r="A53" s="11" t="s">
        <v>41</v>
      </c>
      <c r="B53" s="12"/>
      <c r="C53" s="12"/>
      <c r="E53" s="16"/>
    </row>
    <row r="54" spans="1:5" ht="14" x14ac:dyDescent="0.3">
      <c r="A54" s="11"/>
      <c r="B54" s="12"/>
      <c r="C54" s="12"/>
      <c r="E54" s="16"/>
    </row>
    <row r="55" spans="1:5" ht="14" x14ac:dyDescent="0.3">
      <c r="A55" s="13" t="s">
        <v>42</v>
      </c>
      <c r="B55" s="12"/>
      <c r="C55" s="12"/>
      <c r="E55" s="16"/>
    </row>
    <row r="56" spans="1:5" ht="14" x14ac:dyDescent="0.3">
      <c r="A56" s="14" t="s">
        <v>43</v>
      </c>
      <c r="B56" s="29">
        <v>1534634.2749000001</v>
      </c>
      <c r="C56" s="29">
        <v>2019329.4872699999</v>
      </c>
      <c r="E56" s="16"/>
    </row>
    <row r="57" spans="1:5" ht="14" x14ac:dyDescent="0.3">
      <c r="A57" s="14" t="s">
        <v>44</v>
      </c>
      <c r="B57" s="29">
        <v>438751.15990750003</v>
      </c>
      <c r="C57" s="29">
        <v>370036.67117749999</v>
      </c>
      <c r="E57" s="16"/>
    </row>
    <row r="58" spans="1:5" ht="14" x14ac:dyDescent="0.3">
      <c r="A58" s="14" t="s">
        <v>45</v>
      </c>
      <c r="B58" s="29">
        <v>0</v>
      </c>
      <c r="C58" s="29">
        <v>0</v>
      </c>
      <c r="E58" s="16"/>
    </row>
    <row r="59" spans="1:5" ht="14" x14ac:dyDescent="0.3">
      <c r="A59" s="14" t="s">
        <v>46</v>
      </c>
      <c r="B59" s="29">
        <v>190366.75240999999</v>
      </c>
      <c r="C59" s="29">
        <v>205037.37358000001</v>
      </c>
      <c r="E59" s="16"/>
    </row>
    <row r="60" spans="1:5" ht="14" x14ac:dyDescent="0.3">
      <c r="A60" s="14" t="s">
        <v>47</v>
      </c>
      <c r="B60" s="29">
        <v>1550.6376099999998</v>
      </c>
      <c r="C60" s="29">
        <v>2417.7172099999998</v>
      </c>
      <c r="E60" s="16"/>
    </row>
    <row r="61" spans="1:5" ht="14" x14ac:dyDescent="0.3">
      <c r="A61" s="14" t="s">
        <v>48</v>
      </c>
      <c r="B61" s="29">
        <v>0</v>
      </c>
      <c r="C61" s="29">
        <v>0</v>
      </c>
      <c r="E61" s="16"/>
    </row>
    <row r="62" spans="1:5" ht="14" x14ac:dyDescent="0.3">
      <c r="A62" s="14" t="s">
        <v>49</v>
      </c>
      <c r="B62" s="29">
        <v>13053.20745</v>
      </c>
      <c r="C62" s="29">
        <v>11889.97359</v>
      </c>
      <c r="E62" s="16"/>
    </row>
    <row r="63" spans="1:5" ht="14" x14ac:dyDescent="0.3">
      <c r="A63" s="21" t="s">
        <v>50</v>
      </c>
      <c r="B63" s="30">
        <v>2178356.0322775003</v>
      </c>
      <c r="C63" s="30">
        <f>SUM(C56:C62)</f>
        <v>2608711.2228274997</v>
      </c>
      <c r="E63" s="16"/>
    </row>
    <row r="64" spans="1:5" ht="14" x14ac:dyDescent="0.3">
      <c r="A64" s="23"/>
      <c r="B64" s="29"/>
      <c r="C64" s="29"/>
      <c r="E64" s="16"/>
    </row>
    <row r="65" spans="1:5" ht="14" x14ac:dyDescent="0.3">
      <c r="A65" s="13" t="s">
        <v>51</v>
      </c>
      <c r="B65" s="29"/>
      <c r="C65" s="29"/>
      <c r="E65" s="16"/>
    </row>
    <row r="66" spans="1:5" ht="14" x14ac:dyDescent="0.3">
      <c r="A66" s="14" t="s">
        <v>52</v>
      </c>
      <c r="B66" s="31">
        <v>34434.952008165077</v>
      </c>
      <c r="C66" s="31">
        <v>36914.630592802321</v>
      </c>
      <c r="E66" s="16"/>
    </row>
    <row r="67" spans="1:5" ht="14" x14ac:dyDescent="0.3">
      <c r="A67" s="14" t="s">
        <v>53</v>
      </c>
      <c r="B67" s="29">
        <v>3320.1950100000004</v>
      </c>
      <c r="C67" s="29">
        <v>5414.7985899999994</v>
      </c>
      <c r="E67" s="16"/>
    </row>
    <row r="68" spans="1:5" ht="14" x14ac:dyDescent="0.3">
      <c r="A68" s="14" t="s">
        <v>49</v>
      </c>
      <c r="B68" s="29">
        <v>9721.2344085714285</v>
      </c>
      <c r="C68" s="29">
        <v>12016.514088571428</v>
      </c>
      <c r="E68" s="16"/>
    </row>
    <row r="69" spans="1:5" ht="14" x14ac:dyDescent="0.3">
      <c r="A69" s="21" t="s">
        <v>54</v>
      </c>
      <c r="B69" s="30">
        <v>47476.381426736509</v>
      </c>
      <c r="C69" s="30">
        <f>SUM(C66:C68)</f>
        <v>54345.943271373748</v>
      </c>
      <c r="E69" s="16"/>
    </row>
    <row r="70" spans="1:5" ht="14" x14ac:dyDescent="0.3">
      <c r="A70" s="23"/>
      <c r="B70" s="29"/>
      <c r="C70" s="29"/>
      <c r="E70" s="16"/>
    </row>
    <row r="71" spans="1:5" ht="14" x14ac:dyDescent="0.3">
      <c r="A71" s="13" t="s">
        <v>55</v>
      </c>
      <c r="B71" s="29"/>
      <c r="C71" s="29"/>
      <c r="E71" s="16"/>
    </row>
    <row r="72" spans="1:5" ht="14" x14ac:dyDescent="0.3">
      <c r="A72" s="14" t="s">
        <v>56</v>
      </c>
      <c r="B72" s="29">
        <v>3136.8366900000001</v>
      </c>
      <c r="C72" s="29">
        <v>3108.1968900000002</v>
      </c>
      <c r="E72" s="16"/>
    </row>
    <row r="73" spans="1:5" ht="14" x14ac:dyDescent="0.3">
      <c r="A73" s="14" t="s">
        <v>57</v>
      </c>
      <c r="B73" s="29">
        <v>8212.1351899999991</v>
      </c>
      <c r="C73" s="29">
        <v>8636.6331599999994</v>
      </c>
      <c r="E73" s="16"/>
    </row>
    <row r="74" spans="1:5" ht="14" x14ac:dyDescent="0.3">
      <c r="A74" s="14" t="s">
        <v>58</v>
      </c>
      <c r="B74" s="29">
        <v>2269.31682</v>
      </c>
      <c r="C74" s="29">
        <v>4212.5784100000001</v>
      </c>
      <c r="E74" s="16"/>
    </row>
    <row r="75" spans="1:5" ht="14" x14ac:dyDescent="0.3">
      <c r="A75" s="21" t="s">
        <v>59</v>
      </c>
      <c r="B75" s="30">
        <v>13618.288699999999</v>
      </c>
      <c r="C75" s="30">
        <f>SUM(C72:C74)</f>
        <v>15957.408460000001</v>
      </c>
      <c r="E75" s="16"/>
    </row>
    <row r="76" spans="1:5" ht="14" x14ac:dyDescent="0.3">
      <c r="A76" s="23"/>
      <c r="B76" s="29"/>
      <c r="C76" s="29"/>
      <c r="E76" s="16"/>
    </row>
    <row r="77" spans="1:5" ht="14" x14ac:dyDescent="0.3">
      <c r="A77" s="13" t="s">
        <v>60</v>
      </c>
      <c r="B77" s="29"/>
      <c r="C77" s="29"/>
      <c r="E77" s="16"/>
    </row>
    <row r="78" spans="1:5" ht="14" x14ac:dyDescent="0.3">
      <c r="A78" s="14" t="s">
        <v>61</v>
      </c>
      <c r="B78" s="29"/>
      <c r="C78" s="29"/>
      <c r="E78" s="16"/>
    </row>
    <row r="79" spans="1:5" ht="14" x14ac:dyDescent="0.3">
      <c r="A79" s="14" t="s">
        <v>62</v>
      </c>
      <c r="B79" s="29"/>
      <c r="C79" s="29"/>
      <c r="E79" s="16"/>
    </row>
    <row r="80" spans="1:5" ht="14" x14ac:dyDescent="0.3">
      <c r="A80" s="21" t="s">
        <v>63</v>
      </c>
      <c r="B80" s="30"/>
      <c r="C80" s="30"/>
      <c r="E80" s="16"/>
    </row>
    <row r="81" spans="1:5" ht="14" x14ac:dyDescent="0.3">
      <c r="A81" s="23"/>
      <c r="B81" s="29"/>
      <c r="C81" s="29"/>
      <c r="E81" s="16"/>
    </row>
    <row r="82" spans="1:5" ht="14" x14ac:dyDescent="0.3">
      <c r="A82" s="21" t="s">
        <v>64</v>
      </c>
      <c r="B82" s="30">
        <v>0</v>
      </c>
      <c r="C82" s="30">
        <v>0</v>
      </c>
      <c r="E82" s="16"/>
    </row>
    <row r="83" spans="1:5" ht="14" x14ac:dyDescent="0.3">
      <c r="A83" s="23"/>
      <c r="B83" s="29"/>
      <c r="C83" s="29"/>
      <c r="E83" s="16"/>
    </row>
    <row r="84" spans="1:5" ht="14" x14ac:dyDescent="0.3">
      <c r="A84" s="21" t="s">
        <v>65</v>
      </c>
      <c r="B84" s="30">
        <v>114718.41347</v>
      </c>
      <c r="C84" s="30">
        <v>86291.71001000001</v>
      </c>
      <c r="E84" s="16"/>
    </row>
    <row r="85" spans="1:5" ht="14" x14ac:dyDescent="0.3">
      <c r="A85" s="23"/>
      <c r="B85" s="29"/>
      <c r="C85" s="29"/>
      <c r="E85" s="16"/>
    </row>
    <row r="86" spans="1:5" ht="14.5" thickBot="1" x14ac:dyDescent="0.35">
      <c r="A86" s="26" t="s">
        <v>66</v>
      </c>
      <c r="B86" s="32">
        <v>2354169.1158742369</v>
      </c>
      <c r="C86" s="32">
        <f>+C63+C69+C75+C82+C84</f>
        <v>2765306.2845688737</v>
      </c>
      <c r="E86" s="16"/>
    </row>
    <row r="87" spans="1:5" ht="14.5" thickTop="1" x14ac:dyDescent="0.3">
      <c r="A87" s="23"/>
      <c r="B87" s="29"/>
      <c r="C87" s="29"/>
      <c r="E87" s="16"/>
    </row>
    <row r="88" spans="1:5" ht="14" x14ac:dyDescent="0.3">
      <c r="A88" s="21" t="s">
        <v>67</v>
      </c>
      <c r="B88" s="30">
        <v>4460.1752938714035</v>
      </c>
      <c r="C88" s="30">
        <v>4646.4700141015519</v>
      </c>
      <c r="E88" s="16"/>
    </row>
    <row r="89" spans="1:5" ht="14" x14ac:dyDescent="0.3">
      <c r="A89" s="23"/>
      <c r="B89" s="33"/>
      <c r="C89" s="33"/>
      <c r="E89" s="16"/>
    </row>
    <row r="90" spans="1:5" ht="14" x14ac:dyDescent="0.3">
      <c r="A90" s="13" t="s">
        <v>68</v>
      </c>
      <c r="B90" s="29"/>
      <c r="C90" s="29"/>
      <c r="E90" s="16"/>
    </row>
    <row r="91" spans="1:5" ht="14" x14ac:dyDescent="0.3">
      <c r="A91" s="14" t="s">
        <v>69</v>
      </c>
      <c r="B91" s="29">
        <v>152000.00000285715</v>
      </c>
      <c r="C91" s="29">
        <v>152000.00000285715</v>
      </c>
      <c r="E91" s="16"/>
    </row>
    <row r="92" spans="1:5" ht="14" x14ac:dyDescent="0.3">
      <c r="A92" s="34" t="s">
        <v>70</v>
      </c>
      <c r="B92" s="29">
        <v>126819.75247524482</v>
      </c>
      <c r="C92" s="29">
        <v>146834.85039572627</v>
      </c>
      <c r="E92" s="16"/>
    </row>
    <row r="93" spans="1:5" ht="14" x14ac:dyDescent="0.3">
      <c r="A93" s="34" t="s">
        <v>71</v>
      </c>
      <c r="B93" s="29">
        <v>20242.762191124839</v>
      </c>
      <c r="C93" s="29">
        <v>12882.232654502794</v>
      </c>
      <c r="E93" s="16"/>
    </row>
    <row r="94" spans="1:5" ht="14" x14ac:dyDescent="0.3">
      <c r="A94" s="14" t="s">
        <v>72</v>
      </c>
      <c r="B94" s="29"/>
      <c r="C94" s="29"/>
      <c r="E94" s="16"/>
    </row>
    <row r="95" spans="1:5" ht="14" x14ac:dyDescent="0.3">
      <c r="A95" s="23"/>
      <c r="B95" s="29"/>
      <c r="C95" s="29"/>
      <c r="E95" s="16"/>
    </row>
    <row r="96" spans="1:5" ht="14.5" thickBot="1" x14ac:dyDescent="0.35">
      <c r="A96" s="26" t="s">
        <v>73</v>
      </c>
      <c r="B96" s="32">
        <v>299062.51466922683</v>
      </c>
      <c r="C96" s="32">
        <f>SUM(C91:C95)</f>
        <v>311717.08305308624</v>
      </c>
      <c r="E96" s="16"/>
    </row>
    <row r="97" spans="1:5" ht="14.5" thickTop="1" x14ac:dyDescent="0.3">
      <c r="A97" s="13"/>
      <c r="B97" s="29"/>
      <c r="C97" s="29"/>
      <c r="E97" s="16"/>
    </row>
    <row r="98" spans="1:5" ht="14.5" thickBot="1" x14ac:dyDescent="0.35">
      <c r="A98" s="26" t="s">
        <v>74</v>
      </c>
      <c r="B98" s="35">
        <v>2657691.8058373351</v>
      </c>
      <c r="C98" s="35">
        <f>+C86+C88+C96</f>
        <v>3081669.8376360615</v>
      </c>
      <c r="E98" s="16"/>
    </row>
    <row r="99" spans="1:5" ht="13" thickTop="1" x14ac:dyDescent="0.25">
      <c r="A99" s="36"/>
      <c r="B99" s="37">
        <f>+B98-B51</f>
        <v>-9.9511118605732918E-4</v>
      </c>
      <c r="C99" s="37">
        <f>+C98-C51</f>
        <v>-9.9516706541180611E-4</v>
      </c>
    </row>
    <row r="100" spans="1:5" x14ac:dyDescent="0.25">
      <c r="A100" s="3"/>
      <c r="B100" s="3"/>
    </row>
    <row r="101" spans="1:5" ht="14" x14ac:dyDescent="0.3">
      <c r="A101" s="40" t="s">
        <v>125</v>
      </c>
      <c r="B101" s="39" t="s">
        <v>126</v>
      </c>
      <c r="C101" s="39" t="s">
        <v>126</v>
      </c>
    </row>
    <row r="102" spans="1:5" ht="14" x14ac:dyDescent="0.3">
      <c r="A102" s="40" t="s">
        <v>127</v>
      </c>
      <c r="B102" s="39" t="s">
        <v>128</v>
      </c>
      <c r="C102" s="39" t="s">
        <v>128</v>
      </c>
    </row>
    <row r="103" spans="1:5" x14ac:dyDescent="0.25">
      <c r="A103" s="3"/>
      <c r="B103" s="3"/>
    </row>
    <row r="104" spans="1:5" x14ac:dyDescent="0.25">
      <c r="A104" s="3"/>
      <c r="B104" s="3"/>
    </row>
    <row r="105" spans="1:5" x14ac:dyDescent="0.25">
      <c r="A105" s="3"/>
      <c r="B105" s="3"/>
    </row>
    <row r="106" spans="1:5" x14ac:dyDescent="0.25">
      <c r="A106" s="3"/>
      <c r="B106" s="3"/>
    </row>
    <row r="107" spans="1:5" x14ac:dyDescent="0.25">
      <c r="A107" s="3"/>
      <c r="B107" s="3"/>
    </row>
    <row r="108" spans="1:5" x14ac:dyDescent="0.25">
      <c r="A108" s="3"/>
      <c r="B108" s="3"/>
    </row>
    <row r="109" spans="1:5" x14ac:dyDescent="0.25">
      <c r="A109" s="3"/>
      <c r="B109" s="3"/>
    </row>
    <row r="110" spans="1:5" x14ac:dyDescent="0.25">
      <c r="A110" s="3"/>
      <c r="B110" s="3"/>
    </row>
    <row r="111" spans="1:5" x14ac:dyDescent="0.25">
      <c r="A111" s="3"/>
      <c r="B111" s="3"/>
    </row>
    <row r="112" spans="1:5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B190" s="1"/>
    </row>
    <row r="191" spans="1:2" x14ac:dyDescent="0.25">
      <c r="B191" s="1"/>
    </row>
    <row r="192" spans="1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topLeftCell="A53" zoomScaleNormal="100" zoomScaleSheetLayoutView="80" workbookViewId="0">
      <selection activeCell="A75" sqref="A75:C76"/>
    </sheetView>
  </sheetViews>
  <sheetFormatPr baseColWidth="10" defaultRowHeight="14" x14ac:dyDescent="0.3"/>
  <cols>
    <col min="1" max="1" width="71.453125" style="40" customWidth="1"/>
    <col min="2" max="2" width="18.36328125" style="39" hidden="1" customWidth="1"/>
    <col min="3" max="3" width="19.453125" style="39" customWidth="1"/>
    <col min="4" max="4" width="16.453125" style="40" bestFit="1" customWidth="1"/>
    <col min="5" max="255" width="10.90625" style="40"/>
    <col min="256" max="256" width="60.7265625" style="40" bestFit="1" customWidth="1"/>
    <col min="257" max="259" width="16.453125" style="40" customWidth="1"/>
    <col min="260" max="511" width="10.90625" style="40"/>
    <col min="512" max="512" width="60.7265625" style="40" bestFit="1" customWidth="1"/>
    <col min="513" max="515" width="16.453125" style="40" customWidth="1"/>
    <col min="516" max="767" width="10.90625" style="40"/>
    <col min="768" max="768" width="60.7265625" style="40" bestFit="1" customWidth="1"/>
    <col min="769" max="771" width="16.453125" style="40" customWidth="1"/>
    <col min="772" max="1023" width="10.90625" style="40"/>
    <col min="1024" max="1024" width="60.7265625" style="40" bestFit="1" customWidth="1"/>
    <col min="1025" max="1027" width="16.453125" style="40" customWidth="1"/>
    <col min="1028" max="1279" width="10.90625" style="40"/>
    <col min="1280" max="1280" width="60.7265625" style="40" bestFit="1" customWidth="1"/>
    <col min="1281" max="1283" width="16.453125" style="40" customWidth="1"/>
    <col min="1284" max="1535" width="10.90625" style="40"/>
    <col min="1536" max="1536" width="60.7265625" style="40" bestFit="1" customWidth="1"/>
    <col min="1537" max="1539" width="16.453125" style="40" customWidth="1"/>
    <col min="1540" max="1791" width="10.90625" style="40"/>
    <col min="1792" max="1792" width="60.7265625" style="40" bestFit="1" customWidth="1"/>
    <col min="1793" max="1795" width="16.453125" style="40" customWidth="1"/>
    <col min="1796" max="2047" width="10.90625" style="40"/>
    <col min="2048" max="2048" width="60.7265625" style="40" bestFit="1" customWidth="1"/>
    <col min="2049" max="2051" width="16.453125" style="40" customWidth="1"/>
    <col min="2052" max="2303" width="10.90625" style="40"/>
    <col min="2304" max="2304" width="60.7265625" style="40" bestFit="1" customWidth="1"/>
    <col min="2305" max="2307" width="16.453125" style="40" customWidth="1"/>
    <col min="2308" max="2559" width="10.90625" style="40"/>
    <col min="2560" max="2560" width="60.7265625" style="40" bestFit="1" customWidth="1"/>
    <col min="2561" max="2563" width="16.453125" style="40" customWidth="1"/>
    <col min="2564" max="2815" width="10.90625" style="40"/>
    <col min="2816" max="2816" width="60.7265625" style="40" bestFit="1" customWidth="1"/>
    <col min="2817" max="2819" width="16.453125" style="40" customWidth="1"/>
    <col min="2820" max="3071" width="10.90625" style="40"/>
    <col min="3072" max="3072" width="60.7265625" style="40" bestFit="1" customWidth="1"/>
    <col min="3073" max="3075" width="16.453125" style="40" customWidth="1"/>
    <col min="3076" max="3327" width="10.90625" style="40"/>
    <col min="3328" max="3328" width="60.7265625" style="40" bestFit="1" customWidth="1"/>
    <col min="3329" max="3331" width="16.453125" style="40" customWidth="1"/>
    <col min="3332" max="3583" width="10.90625" style="40"/>
    <col min="3584" max="3584" width="60.7265625" style="40" bestFit="1" customWidth="1"/>
    <col min="3585" max="3587" width="16.453125" style="40" customWidth="1"/>
    <col min="3588" max="3839" width="10.90625" style="40"/>
    <col min="3840" max="3840" width="60.7265625" style="40" bestFit="1" customWidth="1"/>
    <col min="3841" max="3843" width="16.453125" style="40" customWidth="1"/>
    <col min="3844" max="4095" width="10.90625" style="40"/>
    <col min="4096" max="4096" width="60.7265625" style="40" bestFit="1" customWidth="1"/>
    <col min="4097" max="4099" width="16.453125" style="40" customWidth="1"/>
    <col min="4100" max="4351" width="10.90625" style="40"/>
    <col min="4352" max="4352" width="60.7265625" style="40" bestFit="1" customWidth="1"/>
    <col min="4353" max="4355" width="16.453125" style="40" customWidth="1"/>
    <col min="4356" max="4607" width="10.90625" style="40"/>
    <col min="4608" max="4608" width="60.7265625" style="40" bestFit="1" customWidth="1"/>
    <col min="4609" max="4611" width="16.453125" style="40" customWidth="1"/>
    <col min="4612" max="4863" width="10.90625" style="40"/>
    <col min="4864" max="4864" width="60.7265625" style="40" bestFit="1" customWidth="1"/>
    <col min="4865" max="4867" width="16.453125" style="40" customWidth="1"/>
    <col min="4868" max="5119" width="10.90625" style="40"/>
    <col min="5120" max="5120" width="60.7265625" style="40" bestFit="1" customWidth="1"/>
    <col min="5121" max="5123" width="16.453125" style="40" customWidth="1"/>
    <col min="5124" max="5375" width="10.90625" style="40"/>
    <col min="5376" max="5376" width="60.7265625" style="40" bestFit="1" customWidth="1"/>
    <col min="5377" max="5379" width="16.453125" style="40" customWidth="1"/>
    <col min="5380" max="5631" width="10.90625" style="40"/>
    <col min="5632" max="5632" width="60.7265625" style="40" bestFit="1" customWidth="1"/>
    <col min="5633" max="5635" width="16.453125" style="40" customWidth="1"/>
    <col min="5636" max="5887" width="10.90625" style="40"/>
    <col min="5888" max="5888" width="60.7265625" style="40" bestFit="1" customWidth="1"/>
    <col min="5889" max="5891" width="16.453125" style="40" customWidth="1"/>
    <col min="5892" max="6143" width="10.90625" style="40"/>
    <col min="6144" max="6144" width="60.7265625" style="40" bestFit="1" customWidth="1"/>
    <col min="6145" max="6147" width="16.453125" style="40" customWidth="1"/>
    <col min="6148" max="6399" width="10.90625" style="40"/>
    <col min="6400" max="6400" width="60.7265625" style="40" bestFit="1" customWidth="1"/>
    <col min="6401" max="6403" width="16.453125" style="40" customWidth="1"/>
    <col min="6404" max="6655" width="10.90625" style="40"/>
    <col min="6656" max="6656" width="60.7265625" style="40" bestFit="1" customWidth="1"/>
    <col min="6657" max="6659" width="16.453125" style="40" customWidth="1"/>
    <col min="6660" max="6911" width="10.90625" style="40"/>
    <col min="6912" max="6912" width="60.7265625" style="40" bestFit="1" customWidth="1"/>
    <col min="6913" max="6915" width="16.453125" style="40" customWidth="1"/>
    <col min="6916" max="7167" width="10.90625" style="40"/>
    <col min="7168" max="7168" width="60.7265625" style="40" bestFit="1" customWidth="1"/>
    <col min="7169" max="7171" width="16.453125" style="40" customWidth="1"/>
    <col min="7172" max="7423" width="10.90625" style="40"/>
    <col min="7424" max="7424" width="60.7265625" style="40" bestFit="1" customWidth="1"/>
    <col min="7425" max="7427" width="16.453125" style="40" customWidth="1"/>
    <col min="7428" max="7679" width="10.90625" style="40"/>
    <col min="7680" max="7680" width="60.7265625" style="40" bestFit="1" customWidth="1"/>
    <col min="7681" max="7683" width="16.453125" style="40" customWidth="1"/>
    <col min="7684" max="7935" width="10.90625" style="40"/>
    <col min="7936" max="7936" width="60.7265625" style="40" bestFit="1" customWidth="1"/>
    <col min="7937" max="7939" width="16.453125" style="40" customWidth="1"/>
    <col min="7940" max="8191" width="10.90625" style="40"/>
    <col min="8192" max="8192" width="60.7265625" style="40" bestFit="1" customWidth="1"/>
    <col min="8193" max="8195" width="16.453125" style="40" customWidth="1"/>
    <col min="8196" max="8447" width="10.90625" style="40"/>
    <col min="8448" max="8448" width="60.7265625" style="40" bestFit="1" customWidth="1"/>
    <col min="8449" max="8451" width="16.453125" style="40" customWidth="1"/>
    <col min="8452" max="8703" width="10.90625" style="40"/>
    <col min="8704" max="8704" width="60.7265625" style="40" bestFit="1" customWidth="1"/>
    <col min="8705" max="8707" width="16.453125" style="40" customWidth="1"/>
    <col min="8708" max="8959" width="10.90625" style="40"/>
    <col min="8960" max="8960" width="60.7265625" style="40" bestFit="1" customWidth="1"/>
    <col min="8961" max="8963" width="16.453125" style="40" customWidth="1"/>
    <col min="8964" max="9215" width="10.90625" style="40"/>
    <col min="9216" max="9216" width="60.7265625" style="40" bestFit="1" customWidth="1"/>
    <col min="9217" max="9219" width="16.453125" style="40" customWidth="1"/>
    <col min="9220" max="9471" width="10.90625" style="40"/>
    <col min="9472" max="9472" width="60.7265625" style="40" bestFit="1" customWidth="1"/>
    <col min="9473" max="9475" width="16.453125" style="40" customWidth="1"/>
    <col min="9476" max="9727" width="10.90625" style="40"/>
    <col min="9728" max="9728" width="60.7265625" style="40" bestFit="1" customWidth="1"/>
    <col min="9729" max="9731" width="16.453125" style="40" customWidth="1"/>
    <col min="9732" max="9983" width="10.90625" style="40"/>
    <col min="9984" max="9984" width="60.7265625" style="40" bestFit="1" customWidth="1"/>
    <col min="9985" max="9987" width="16.453125" style="40" customWidth="1"/>
    <col min="9988" max="10239" width="10.90625" style="40"/>
    <col min="10240" max="10240" width="60.7265625" style="40" bestFit="1" customWidth="1"/>
    <col min="10241" max="10243" width="16.453125" style="40" customWidth="1"/>
    <col min="10244" max="10495" width="10.90625" style="40"/>
    <col min="10496" max="10496" width="60.7265625" style="40" bestFit="1" customWidth="1"/>
    <col min="10497" max="10499" width="16.453125" style="40" customWidth="1"/>
    <col min="10500" max="10751" width="10.90625" style="40"/>
    <col min="10752" max="10752" width="60.7265625" style="40" bestFit="1" customWidth="1"/>
    <col min="10753" max="10755" width="16.453125" style="40" customWidth="1"/>
    <col min="10756" max="11007" width="10.90625" style="40"/>
    <col min="11008" max="11008" width="60.7265625" style="40" bestFit="1" customWidth="1"/>
    <col min="11009" max="11011" width="16.453125" style="40" customWidth="1"/>
    <col min="11012" max="11263" width="10.90625" style="40"/>
    <col min="11264" max="11264" width="60.7265625" style="40" bestFit="1" customWidth="1"/>
    <col min="11265" max="11267" width="16.453125" style="40" customWidth="1"/>
    <col min="11268" max="11519" width="10.90625" style="40"/>
    <col min="11520" max="11520" width="60.7265625" style="40" bestFit="1" customWidth="1"/>
    <col min="11521" max="11523" width="16.453125" style="40" customWidth="1"/>
    <col min="11524" max="11775" width="10.90625" style="40"/>
    <col min="11776" max="11776" width="60.7265625" style="40" bestFit="1" customWidth="1"/>
    <col min="11777" max="11779" width="16.453125" style="40" customWidth="1"/>
    <col min="11780" max="12031" width="10.90625" style="40"/>
    <col min="12032" max="12032" width="60.7265625" style="40" bestFit="1" customWidth="1"/>
    <col min="12033" max="12035" width="16.453125" style="40" customWidth="1"/>
    <col min="12036" max="12287" width="10.90625" style="40"/>
    <col min="12288" max="12288" width="60.7265625" style="40" bestFit="1" customWidth="1"/>
    <col min="12289" max="12291" width="16.453125" style="40" customWidth="1"/>
    <col min="12292" max="12543" width="10.90625" style="40"/>
    <col min="12544" max="12544" width="60.7265625" style="40" bestFit="1" customWidth="1"/>
    <col min="12545" max="12547" width="16.453125" style="40" customWidth="1"/>
    <col min="12548" max="12799" width="10.90625" style="40"/>
    <col min="12800" max="12800" width="60.7265625" style="40" bestFit="1" customWidth="1"/>
    <col min="12801" max="12803" width="16.453125" style="40" customWidth="1"/>
    <col min="12804" max="13055" width="10.90625" style="40"/>
    <col min="13056" max="13056" width="60.7265625" style="40" bestFit="1" customWidth="1"/>
    <col min="13057" max="13059" width="16.453125" style="40" customWidth="1"/>
    <col min="13060" max="13311" width="10.90625" style="40"/>
    <col min="13312" max="13312" width="60.7265625" style="40" bestFit="1" customWidth="1"/>
    <col min="13313" max="13315" width="16.453125" style="40" customWidth="1"/>
    <col min="13316" max="13567" width="10.90625" style="40"/>
    <col min="13568" max="13568" width="60.7265625" style="40" bestFit="1" customWidth="1"/>
    <col min="13569" max="13571" width="16.453125" style="40" customWidth="1"/>
    <col min="13572" max="13823" width="10.90625" style="40"/>
    <col min="13824" max="13824" width="60.7265625" style="40" bestFit="1" customWidth="1"/>
    <col min="13825" max="13827" width="16.453125" style="40" customWidth="1"/>
    <col min="13828" max="14079" width="10.90625" style="40"/>
    <col min="14080" max="14080" width="60.7265625" style="40" bestFit="1" customWidth="1"/>
    <col min="14081" max="14083" width="16.453125" style="40" customWidth="1"/>
    <col min="14084" max="14335" width="10.90625" style="40"/>
    <col min="14336" max="14336" width="60.7265625" style="40" bestFit="1" customWidth="1"/>
    <col min="14337" max="14339" width="16.453125" style="40" customWidth="1"/>
    <col min="14340" max="14591" width="10.90625" style="40"/>
    <col min="14592" max="14592" width="60.7265625" style="40" bestFit="1" customWidth="1"/>
    <col min="14593" max="14595" width="16.453125" style="40" customWidth="1"/>
    <col min="14596" max="14847" width="10.90625" style="40"/>
    <col min="14848" max="14848" width="60.7265625" style="40" bestFit="1" customWidth="1"/>
    <col min="14849" max="14851" width="16.453125" style="40" customWidth="1"/>
    <col min="14852" max="15103" width="10.90625" style="40"/>
    <col min="15104" max="15104" width="60.7265625" style="40" bestFit="1" customWidth="1"/>
    <col min="15105" max="15107" width="16.453125" style="40" customWidth="1"/>
    <col min="15108" max="15359" width="10.90625" style="40"/>
    <col min="15360" max="15360" width="60.7265625" style="40" bestFit="1" customWidth="1"/>
    <col min="15361" max="15363" width="16.453125" style="40" customWidth="1"/>
    <col min="15364" max="15615" width="10.90625" style="40"/>
    <col min="15616" max="15616" width="60.7265625" style="40" bestFit="1" customWidth="1"/>
    <col min="15617" max="15619" width="16.453125" style="40" customWidth="1"/>
    <col min="15620" max="15871" width="10.90625" style="40"/>
    <col min="15872" max="15872" width="60.7265625" style="40" bestFit="1" customWidth="1"/>
    <col min="15873" max="15875" width="16.453125" style="40" customWidth="1"/>
    <col min="15876" max="16127" width="10.90625" style="40"/>
    <col min="16128" max="16128" width="60.7265625" style="40" bestFit="1" customWidth="1"/>
    <col min="16129" max="16131" width="16.453125" style="40" customWidth="1"/>
    <col min="16132" max="16384" width="10.90625" style="40"/>
  </cols>
  <sheetData>
    <row r="1" spans="1:4" x14ac:dyDescent="0.3">
      <c r="A1" s="2" t="s">
        <v>0</v>
      </c>
      <c r="B1" s="2"/>
      <c r="C1" s="2"/>
    </row>
    <row r="2" spans="1:4" x14ac:dyDescent="0.3">
      <c r="A2" s="2" t="s">
        <v>1</v>
      </c>
      <c r="B2" s="2"/>
      <c r="C2" s="2"/>
    </row>
    <row r="3" spans="1:4" x14ac:dyDescent="0.3">
      <c r="A3" s="4" t="s">
        <v>75</v>
      </c>
      <c r="B3" s="4"/>
      <c r="C3" s="4"/>
    </row>
    <row r="4" spans="1:4" x14ac:dyDescent="0.3">
      <c r="A4" s="4" t="s">
        <v>76</v>
      </c>
      <c r="B4" s="4"/>
      <c r="C4" s="4"/>
    </row>
    <row r="5" spans="1:4" ht="14.5" x14ac:dyDescent="0.35">
      <c r="A5" s="5" t="s">
        <v>3</v>
      </c>
      <c r="B5" s="5"/>
      <c r="C5" s="5"/>
    </row>
    <row r="6" spans="1:4" ht="6.75" customHeight="1" x14ac:dyDescent="0.3">
      <c r="A6" s="42"/>
      <c r="B6" s="41"/>
      <c r="C6" s="41"/>
    </row>
    <row r="7" spans="1:4" ht="40.5" customHeight="1" x14ac:dyDescent="0.3">
      <c r="A7" s="43" t="s">
        <v>4</v>
      </c>
      <c r="B7" s="44" t="s">
        <v>77</v>
      </c>
      <c r="C7" s="44" t="s">
        <v>78</v>
      </c>
    </row>
    <row r="8" spans="1:4" s="42" customFormat="1" ht="9" customHeight="1" x14ac:dyDescent="0.3">
      <c r="A8" s="45"/>
      <c r="B8" s="46"/>
      <c r="C8" s="47"/>
    </row>
    <row r="9" spans="1:4" x14ac:dyDescent="0.3">
      <c r="A9" s="13" t="s">
        <v>79</v>
      </c>
      <c r="B9" s="46"/>
      <c r="C9" s="47"/>
      <c r="D9" s="48"/>
    </row>
    <row r="10" spans="1:4" x14ac:dyDescent="0.3">
      <c r="A10" s="49" t="s">
        <v>80</v>
      </c>
      <c r="B10" s="50">
        <v>124651.18382000001</v>
      </c>
      <c r="C10" s="51">
        <v>123990.65533999998</v>
      </c>
      <c r="D10" s="48"/>
    </row>
    <row r="11" spans="1:4" x14ac:dyDescent="0.3">
      <c r="A11" s="49" t="s">
        <v>81</v>
      </c>
      <c r="B11" s="50">
        <v>13962.939819999998</v>
      </c>
      <c r="C11" s="51">
        <v>9554.88832</v>
      </c>
      <c r="D11" s="48"/>
    </row>
    <row r="12" spans="1:4" x14ac:dyDescent="0.3">
      <c r="A12" s="49" t="s">
        <v>82</v>
      </c>
      <c r="B12" s="50">
        <v>8394.4121300000006</v>
      </c>
      <c r="C12" s="51">
        <v>9842.3131999999987</v>
      </c>
      <c r="D12" s="48"/>
    </row>
    <row r="13" spans="1:4" x14ac:dyDescent="0.3">
      <c r="A13" s="49" t="s">
        <v>83</v>
      </c>
      <c r="B13" s="50">
        <v>27.57179</v>
      </c>
      <c r="C13" s="51">
        <v>258.72066000000001</v>
      </c>
      <c r="D13" s="48"/>
    </row>
    <row r="14" spans="1:4" x14ac:dyDescent="0.3">
      <c r="A14" s="49" t="s">
        <v>84</v>
      </c>
      <c r="B14" s="50"/>
      <c r="C14" s="51"/>
      <c r="D14" s="48"/>
    </row>
    <row r="15" spans="1:4" x14ac:dyDescent="0.3">
      <c r="A15" s="49" t="s">
        <v>85</v>
      </c>
      <c r="B15" s="50">
        <v>133.54772999999997</v>
      </c>
      <c r="C15" s="51">
        <v>175.60912999999999</v>
      </c>
      <c r="D15" s="48"/>
    </row>
    <row r="16" spans="1:4" x14ac:dyDescent="0.3">
      <c r="A16" s="49" t="s">
        <v>86</v>
      </c>
      <c r="B16" s="50">
        <v>5308.0381799999996</v>
      </c>
      <c r="C16" s="51">
        <v>3276.75659</v>
      </c>
      <c r="D16" s="48"/>
    </row>
    <row r="17" spans="1:4" x14ac:dyDescent="0.3">
      <c r="A17" s="49" t="s">
        <v>87</v>
      </c>
      <c r="B17" s="50">
        <v>1273.8165100000001</v>
      </c>
      <c r="C17" s="51">
        <v>939.17991000000006</v>
      </c>
      <c r="D17" s="48"/>
    </row>
    <row r="18" spans="1:4" x14ac:dyDescent="0.3">
      <c r="A18" s="49" t="s">
        <v>88</v>
      </c>
      <c r="B18" s="50">
        <v>18776.512500000001</v>
      </c>
      <c r="C18" s="51">
        <v>17467.304439999996</v>
      </c>
      <c r="D18" s="48"/>
    </row>
    <row r="19" spans="1:4" x14ac:dyDescent="0.3">
      <c r="A19" s="49" t="s">
        <v>89</v>
      </c>
      <c r="B19" s="50"/>
      <c r="C19" s="51"/>
      <c r="D19" s="48"/>
    </row>
    <row r="20" spans="1:4" x14ac:dyDescent="0.3">
      <c r="A20" s="49" t="s">
        <v>90</v>
      </c>
      <c r="B20" s="50">
        <v>2862.15578</v>
      </c>
      <c r="C20" s="51">
        <v>3556.2691800000002</v>
      </c>
      <c r="D20" s="48"/>
    </row>
    <row r="21" spans="1:4" x14ac:dyDescent="0.3">
      <c r="A21" s="49" t="s">
        <v>91</v>
      </c>
      <c r="B21" s="50">
        <v>10959.4444</v>
      </c>
      <c r="C21" s="51">
        <v>9653.7348700000002</v>
      </c>
      <c r="D21" s="48"/>
    </row>
    <row r="22" spans="1:4" x14ac:dyDescent="0.3">
      <c r="A22" s="49" t="s">
        <v>92</v>
      </c>
      <c r="B22" s="50">
        <v>0</v>
      </c>
      <c r="C22" s="51">
        <v>0</v>
      </c>
      <c r="D22" s="48"/>
    </row>
    <row r="23" spans="1:4" x14ac:dyDescent="0.3">
      <c r="A23" s="52" t="s">
        <v>93</v>
      </c>
      <c r="B23" s="53">
        <v>186349.62266000002</v>
      </c>
      <c r="C23" s="54">
        <f>SUM(C10:C22)</f>
        <v>178715.43164000002</v>
      </c>
      <c r="D23" s="48"/>
    </row>
    <row r="24" spans="1:4" ht="8.25" customHeight="1" x14ac:dyDescent="0.3">
      <c r="A24" s="45"/>
      <c r="B24" s="50"/>
      <c r="C24" s="51"/>
      <c r="D24" s="48"/>
    </row>
    <row r="25" spans="1:4" x14ac:dyDescent="0.3">
      <c r="A25" s="13" t="s">
        <v>94</v>
      </c>
      <c r="B25" s="50"/>
      <c r="C25" s="51"/>
      <c r="D25" s="48"/>
    </row>
    <row r="26" spans="1:4" x14ac:dyDescent="0.3">
      <c r="A26" s="49" t="s">
        <v>95</v>
      </c>
      <c r="B26" s="50">
        <v>25752.1803</v>
      </c>
      <c r="C26" s="51">
        <v>30836.262210000001</v>
      </c>
      <c r="D26" s="48"/>
    </row>
    <row r="27" spans="1:4" x14ac:dyDescent="0.3">
      <c r="A27" s="49" t="s">
        <v>13</v>
      </c>
      <c r="B27" s="50">
        <v>15955.07748</v>
      </c>
      <c r="C27" s="51">
        <v>11121.677970000001</v>
      </c>
      <c r="D27" s="48"/>
    </row>
    <row r="28" spans="1:4" x14ac:dyDescent="0.3">
      <c r="A28" s="49" t="s">
        <v>96</v>
      </c>
      <c r="B28" s="50">
        <v>7507.1406299999999</v>
      </c>
      <c r="C28" s="51">
        <v>7251.10887369383</v>
      </c>
      <c r="D28" s="48"/>
    </row>
    <row r="29" spans="1:4" x14ac:dyDescent="0.3">
      <c r="A29" s="49" t="s">
        <v>97</v>
      </c>
      <c r="B29" s="50">
        <v>200.90033</v>
      </c>
      <c r="C29" s="51">
        <v>165.73873999999998</v>
      </c>
      <c r="D29" s="48"/>
    </row>
    <row r="30" spans="1:4" x14ac:dyDescent="0.3">
      <c r="A30" s="49" t="s">
        <v>98</v>
      </c>
      <c r="B30" s="50">
        <v>0</v>
      </c>
      <c r="C30" s="51">
        <v>0</v>
      </c>
      <c r="D30" s="48"/>
    </row>
    <row r="31" spans="1:4" x14ac:dyDescent="0.3">
      <c r="A31" s="49" t="s">
        <v>87</v>
      </c>
      <c r="B31" s="50">
        <v>0</v>
      </c>
      <c r="C31" s="51">
        <v>0</v>
      </c>
      <c r="D31" s="48"/>
    </row>
    <row r="32" spans="1:4" x14ac:dyDescent="0.3">
      <c r="A32" s="49" t="s">
        <v>99</v>
      </c>
      <c r="B32" s="50">
        <v>5142.9082900000003</v>
      </c>
      <c r="C32" s="51">
        <v>4132.9131299999999</v>
      </c>
      <c r="D32" s="48"/>
    </row>
    <row r="33" spans="1:4" x14ac:dyDescent="0.3">
      <c r="A33" s="49" t="s">
        <v>100</v>
      </c>
      <c r="B33" s="50">
        <v>2749.6187400000003</v>
      </c>
      <c r="C33" s="51">
        <v>2484.8690899999997</v>
      </c>
      <c r="D33" s="48"/>
    </row>
    <row r="34" spans="1:4" x14ac:dyDescent="0.3">
      <c r="A34" s="49" t="s">
        <v>101</v>
      </c>
      <c r="B34" s="50">
        <v>4344.1158800000012</v>
      </c>
      <c r="C34" s="51">
        <v>6335.5661099999998</v>
      </c>
      <c r="D34" s="48"/>
    </row>
    <row r="35" spans="1:4" x14ac:dyDescent="0.3">
      <c r="A35" s="49" t="s">
        <v>91</v>
      </c>
      <c r="B35" s="50">
        <v>17421.443470000002</v>
      </c>
      <c r="C35" s="51">
        <v>15002.50805</v>
      </c>
      <c r="D35" s="48"/>
    </row>
    <row r="36" spans="1:4" x14ac:dyDescent="0.3">
      <c r="A36" s="49" t="s">
        <v>102</v>
      </c>
      <c r="B36" s="55"/>
      <c r="C36" s="56"/>
      <c r="D36" s="48"/>
    </row>
    <row r="37" spans="1:4" x14ac:dyDescent="0.3">
      <c r="A37" s="52" t="s">
        <v>103</v>
      </c>
      <c r="B37" s="57">
        <v>79073.385119999992</v>
      </c>
      <c r="C37" s="58">
        <f>SUM(C26:C36)</f>
        <v>77330.644173693843</v>
      </c>
      <c r="D37" s="48"/>
    </row>
    <row r="38" spans="1:4" ht="6" customHeight="1" x14ac:dyDescent="0.3">
      <c r="A38" s="45"/>
      <c r="B38" s="59"/>
      <c r="C38" s="60"/>
      <c r="D38" s="48"/>
    </row>
    <row r="39" spans="1:4" ht="6.75" customHeight="1" x14ac:dyDescent="0.3">
      <c r="A39" s="45"/>
      <c r="B39" s="50"/>
      <c r="C39" s="51"/>
      <c r="D39" s="48"/>
    </row>
    <row r="40" spans="1:4" x14ac:dyDescent="0.3">
      <c r="A40" s="61" t="s">
        <v>104</v>
      </c>
      <c r="B40" s="62">
        <v>107276.23754000003</v>
      </c>
      <c r="C40" s="63">
        <f>C23-C37</f>
        <v>101384.78746630618</v>
      </c>
      <c r="D40" s="48"/>
    </row>
    <row r="41" spans="1:4" ht="6.75" customHeight="1" x14ac:dyDescent="0.3">
      <c r="A41" s="45"/>
      <c r="B41" s="50"/>
      <c r="C41" s="51"/>
      <c r="D41" s="48"/>
    </row>
    <row r="42" spans="1:4" x14ac:dyDescent="0.3">
      <c r="A42" s="64" t="s">
        <v>105</v>
      </c>
      <c r="B42" s="50"/>
      <c r="C42" s="51"/>
      <c r="D42" s="48"/>
    </row>
    <row r="43" spans="1:4" x14ac:dyDescent="0.3">
      <c r="A43" s="49" t="s">
        <v>106</v>
      </c>
      <c r="B43" s="50">
        <v>28228.681249999998</v>
      </c>
      <c r="C43" s="51">
        <v>26334.081050000001</v>
      </c>
      <c r="D43" s="48"/>
    </row>
    <row r="44" spans="1:4" x14ac:dyDescent="0.3">
      <c r="A44" s="49" t="s">
        <v>107</v>
      </c>
      <c r="B44" s="50">
        <v>25077.017159999999</v>
      </c>
      <c r="C44" s="51">
        <v>21601.851300000006</v>
      </c>
      <c r="D44" s="48"/>
    </row>
    <row r="45" spans="1:4" x14ac:dyDescent="0.3">
      <c r="A45" s="49" t="s">
        <v>108</v>
      </c>
      <c r="B45" s="50">
        <v>4903.8598300000003</v>
      </c>
      <c r="C45" s="51">
        <v>3876.0694499999995</v>
      </c>
      <c r="D45" s="48"/>
    </row>
    <row r="46" spans="1:4" x14ac:dyDescent="0.3">
      <c r="A46" s="52" t="s">
        <v>109</v>
      </c>
      <c r="B46" s="53">
        <v>58209.558239999998</v>
      </c>
      <c r="C46" s="54">
        <f>SUM(C43:C45)</f>
        <v>51812.001800000005</v>
      </c>
      <c r="D46" s="48"/>
    </row>
    <row r="47" spans="1:4" ht="6" customHeight="1" x14ac:dyDescent="0.3">
      <c r="A47" s="45"/>
      <c r="B47" s="59"/>
      <c r="C47" s="60"/>
      <c r="D47" s="48"/>
    </row>
    <row r="48" spans="1:4" ht="6" customHeight="1" x14ac:dyDescent="0.3">
      <c r="A48" s="45"/>
      <c r="B48" s="50"/>
      <c r="C48" s="51"/>
      <c r="D48" s="48"/>
    </row>
    <row r="49" spans="1:4" x14ac:dyDescent="0.3">
      <c r="A49" s="61" t="s">
        <v>110</v>
      </c>
      <c r="B49" s="62">
        <v>49066.679300000033</v>
      </c>
      <c r="C49" s="63">
        <f>C40-C46</f>
        <v>49572.785666306176</v>
      </c>
      <c r="D49" s="48"/>
    </row>
    <row r="50" spans="1:4" ht="9" customHeight="1" x14ac:dyDescent="0.3">
      <c r="A50" s="11"/>
      <c r="B50" s="50"/>
      <c r="C50" s="51"/>
      <c r="D50" s="48"/>
    </row>
    <row r="51" spans="1:4" x14ac:dyDescent="0.3">
      <c r="A51" s="13" t="s">
        <v>111</v>
      </c>
      <c r="B51" s="50"/>
      <c r="C51" s="51"/>
      <c r="D51" s="48"/>
    </row>
    <row r="52" spans="1:4" x14ac:dyDescent="0.3">
      <c r="A52" s="49" t="s">
        <v>14</v>
      </c>
      <c r="B52" s="50">
        <v>31397.05703</v>
      </c>
      <c r="C52" s="51">
        <v>34811.900479999997</v>
      </c>
      <c r="D52" s="48"/>
    </row>
    <row r="53" spans="1:4" x14ac:dyDescent="0.3">
      <c r="A53" s="49" t="s">
        <v>112</v>
      </c>
      <c r="B53" s="65"/>
      <c r="C53" s="66"/>
      <c r="D53" s="48"/>
    </row>
    <row r="54" spans="1:4" x14ac:dyDescent="0.3">
      <c r="A54" s="52" t="s">
        <v>113</v>
      </c>
      <c r="B54" s="57">
        <v>31397.05703</v>
      </c>
      <c r="C54" s="58">
        <f>SUM(C52:C53)</f>
        <v>34811.900479999997</v>
      </c>
      <c r="D54" s="48"/>
    </row>
    <row r="55" spans="1:4" ht="5.25" customHeight="1" x14ac:dyDescent="0.3">
      <c r="A55" s="45"/>
      <c r="B55" s="59"/>
      <c r="C55" s="60"/>
      <c r="D55" s="48"/>
    </row>
    <row r="56" spans="1:4" ht="5.25" customHeight="1" x14ac:dyDescent="0.3">
      <c r="A56" s="45"/>
      <c r="B56" s="50"/>
      <c r="C56" s="51"/>
      <c r="D56" s="48"/>
    </row>
    <row r="57" spans="1:4" ht="12" customHeight="1" x14ac:dyDescent="0.3">
      <c r="A57" s="61" t="s">
        <v>114</v>
      </c>
      <c r="B57" s="62">
        <v>17669.622270000033</v>
      </c>
      <c r="C57" s="63">
        <f>+C49-C54</f>
        <v>14760.885186306179</v>
      </c>
      <c r="D57" s="48"/>
    </row>
    <row r="58" spans="1:4" ht="6.75" customHeight="1" x14ac:dyDescent="0.3">
      <c r="A58" s="45"/>
      <c r="B58" s="50"/>
      <c r="C58" s="51"/>
      <c r="D58" s="48"/>
    </row>
    <row r="59" spans="1:4" ht="12" customHeight="1" x14ac:dyDescent="0.3">
      <c r="A59" s="49" t="s">
        <v>115</v>
      </c>
      <c r="B59" s="50">
        <v>5.4930699999999995</v>
      </c>
      <c r="C59" s="51">
        <v>2.8842699999999999</v>
      </c>
      <c r="D59" s="48"/>
    </row>
    <row r="60" spans="1:4" x14ac:dyDescent="0.3">
      <c r="A60" s="49" t="s">
        <v>116</v>
      </c>
      <c r="B60" s="67">
        <v>16557.026478160868</v>
      </c>
      <c r="C60" s="68">
        <v>6737.6482470958681</v>
      </c>
      <c r="D60" s="48"/>
    </row>
    <row r="61" spans="1:4" ht="10" customHeight="1" x14ac:dyDescent="0.3">
      <c r="A61" s="45"/>
      <c r="B61" s="50"/>
      <c r="C61" s="51"/>
      <c r="D61" s="48"/>
    </row>
    <row r="62" spans="1:4" x14ac:dyDescent="0.3">
      <c r="A62" s="61" t="s">
        <v>117</v>
      </c>
      <c r="B62" s="62">
        <v>34232.141818160904</v>
      </c>
      <c r="C62" s="63">
        <f>SUM(C57:C61)</f>
        <v>21501.417703402047</v>
      </c>
      <c r="D62" s="48"/>
    </row>
    <row r="63" spans="1:4" ht="9.75" customHeight="1" x14ac:dyDescent="0.3">
      <c r="A63" s="45" t="s">
        <v>118</v>
      </c>
      <c r="B63" s="50"/>
      <c r="C63" s="51"/>
      <c r="D63" s="48"/>
    </row>
    <row r="64" spans="1:4" x14ac:dyDescent="0.3">
      <c r="A64" s="45" t="s">
        <v>119</v>
      </c>
      <c r="B64" s="50">
        <v>10123.503210000001</v>
      </c>
      <c r="C64" s="51">
        <v>13612.34712463725</v>
      </c>
      <c r="D64" s="48"/>
    </row>
    <row r="65" spans="1:4" x14ac:dyDescent="0.3">
      <c r="A65" s="45" t="s">
        <v>120</v>
      </c>
      <c r="B65" s="50">
        <v>2011.40497</v>
      </c>
      <c r="C65" s="51">
        <v>-6919.9289800000006</v>
      </c>
      <c r="D65" s="48"/>
    </row>
    <row r="66" spans="1:4" x14ac:dyDescent="0.3">
      <c r="A66" s="45" t="s">
        <v>121</v>
      </c>
      <c r="B66" s="50">
        <v>1537.7970299999999</v>
      </c>
      <c r="C66" s="51">
        <v>1736.7950499999999</v>
      </c>
      <c r="D66" s="48"/>
    </row>
    <row r="67" spans="1:4" ht="10" customHeight="1" x14ac:dyDescent="0.3">
      <c r="A67" s="45"/>
      <c r="B67" s="69"/>
      <c r="C67" s="51"/>
      <c r="D67" s="48"/>
    </row>
    <row r="68" spans="1:4" x14ac:dyDescent="0.3">
      <c r="A68" s="61" t="s">
        <v>122</v>
      </c>
      <c r="B68" s="62">
        <v>20559.436608160901</v>
      </c>
      <c r="C68" s="63">
        <f>+C62-C64-C65-C66</f>
        <v>13072.204508764797</v>
      </c>
      <c r="D68" s="48"/>
    </row>
    <row r="69" spans="1:4" ht="8.25" customHeight="1" x14ac:dyDescent="0.3">
      <c r="A69" s="45"/>
      <c r="B69" s="50"/>
      <c r="C69" s="51"/>
      <c r="D69" s="48"/>
    </row>
    <row r="70" spans="1:4" x14ac:dyDescent="0.3">
      <c r="A70" s="45" t="s">
        <v>123</v>
      </c>
      <c r="B70" s="67">
        <v>316.67441703603004</v>
      </c>
      <c r="C70" s="68">
        <v>189.97185426196384</v>
      </c>
      <c r="D70" s="48"/>
    </row>
    <row r="71" spans="1:4" ht="10" customHeight="1" x14ac:dyDescent="0.3">
      <c r="A71" s="45"/>
      <c r="B71" s="50"/>
      <c r="C71" s="51"/>
      <c r="D71" s="48"/>
    </row>
    <row r="72" spans="1:4" ht="14.5" thickBot="1" x14ac:dyDescent="0.35">
      <c r="A72" s="70" t="s">
        <v>124</v>
      </c>
      <c r="B72" s="71">
        <v>20242.762191124872</v>
      </c>
      <c r="C72" s="72">
        <f>+C68-C70</f>
        <v>12882.232654502834</v>
      </c>
      <c r="D72" s="48"/>
    </row>
    <row r="73" spans="1:4" ht="14.5" thickTop="1" x14ac:dyDescent="0.3">
      <c r="A73" s="73"/>
      <c r="D73" s="48"/>
    </row>
    <row r="74" spans="1:4" x14ac:dyDescent="0.3">
      <c r="D74" s="48"/>
    </row>
    <row r="75" spans="1:4" x14ac:dyDescent="0.3">
      <c r="A75" s="40" t="s">
        <v>125</v>
      </c>
      <c r="B75" s="39" t="s">
        <v>126</v>
      </c>
      <c r="C75" s="39" t="s">
        <v>126</v>
      </c>
      <c r="D75" s="48"/>
    </row>
    <row r="76" spans="1:4" x14ac:dyDescent="0.3">
      <c r="A76" s="40" t="s">
        <v>127</v>
      </c>
      <c r="B76" s="39" t="s">
        <v>128</v>
      </c>
      <c r="C76" s="39" t="s">
        <v>128</v>
      </c>
      <c r="D76" s="48"/>
    </row>
    <row r="77" spans="1:4" x14ac:dyDescent="0.3">
      <c r="D77" s="48"/>
    </row>
    <row r="78" spans="1:4" x14ac:dyDescent="0.3">
      <c r="D78" s="48"/>
    </row>
    <row r="79" spans="1:4" x14ac:dyDescent="0.3">
      <c r="D79" s="48"/>
    </row>
    <row r="80" spans="1:4" x14ac:dyDescent="0.3">
      <c r="D80" s="48"/>
    </row>
    <row r="81" spans="4:4" x14ac:dyDescent="0.3">
      <c r="D81" s="48"/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2020-09-08T00:45:39Z</dcterms:created>
  <dcterms:modified xsi:type="dcterms:W3CDTF">2020-09-08T00:49:05Z</dcterms:modified>
</cp:coreProperties>
</file>