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<sst xmlns="http://schemas.openxmlformats.org/spreadsheetml/2006/main" count="93" uniqueCount="85">
  <si>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</si>
  <si>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</si>
  <si>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</si>
  <si>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</si>
  <si>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</si>
  <si>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</si>
  <si>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</si>
  <si>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</si>
  <si>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</si>
  <si>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</si>
  <si>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</si>
  <si>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</si>
  <si>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</si>
  <si>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</si>
  <si>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</si>
  <si>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</si>
  <si>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</si>
  <si>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</si>
  <si>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</si>
  <si>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</si>
  <si>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</si>
  <si>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</si>
  <si>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</si>
  <si>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</si>
  <si>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</si>
  <si>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</si>
  <si>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</si>
  <si>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</si>
  <si>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</si>
  <si>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</si>
  <si>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</si>
  <si>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</si>
  <si>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</si>
  <si>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</si>
  <si>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</si>
  <si>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</si>
  <si>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</si>
  <si>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</si>
  <si>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</si>
  <si>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</si>
  <si>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</si>
  <si>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</si>
  <si>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</si>
  <si>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</si>
  <si>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</si>
  <si>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</si>
  <si>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</si>
  <si>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</si>
  <si>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</si>
  <si>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</si>
  <si>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</si>
  <si>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</si>
  <si>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Otros pasivos diferidos</t>
  </si>
  <si>
    <t>Depositos en Garantia</t>
  </si>
  <si>
    <t>SARAM, S.A. DE C.V.
BALANCE COMPARATIVO
NIT 0614-291064-002-6  
(Expresado en Dolares Americanos)</t>
  </si>
  <si>
    <t>JUNIO 2020</t>
  </si>
  <si>
    <t>JUNIO 2019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</si>
  <si>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</si>
  <si>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</si>
  <si>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</si>
  <si>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</si>
  <si>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</si>
  <si>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</si>
  <si>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</si>
  <si>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</si>
  <si>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</si>
  <si>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</si>
  <si>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</si>
  <si>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</si>
  <si>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</si>
  <si>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</si>
  <si>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</si>
  <si>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</si>
  <si>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</si>
  <si>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</si>
  <si>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</si>
  <si>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</si>
  <si>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</si>
  <si>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</si>
  <si>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</si>
  <si>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</si>
  <si>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</si>
  <si>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 xml:space="preserve">          Ing. José Roberto Duarte Schlageter          Apoderado Judicial y Administrativo</t>
  </si>
  <si>
    <t>Lic. Daisy Yanira Pérez de Sandoval    Contador General</t>
  </si>
  <si>
    <t>SARAM, S.A. DE C.V.
Empresa Salvadoreña
ESTADO DE RESULTADO INTEGRAL
Por Los Ejercicios Finalizados al 30 de Junio de 2020 Y Diciembre de 2019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</si>
</sst>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56" applyFont="1" applyAlignment="1">
      <alignment vertical="top" wrapText="1"/>
      <protection/>
    </xf>
    <xf numFmtId="0" fontId="3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56" applyFont="1" applyAlignment="1">
      <alignment vertical="top"/>
      <protection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0" fontId="4" fillId="0" borderId="0" xfId="56" applyFont="1" applyAlignment="1">
      <alignment vertical="top"/>
      <protection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6" fontId="4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166" fontId="8" fillId="0" borderId="0" xfId="0" applyNumberFormat="1" applyFont="1" applyAlignment="1">
      <alignment horizontal="right" vertical="top" wrapText="1"/>
    </xf>
    <xf numFmtId="0" fontId="5" fillId="0" borderId="0" xfId="57" applyFont="1" applyAlignment="1">
      <alignment horizontal="center" wrapText="1"/>
      <protection/>
    </xf>
    <xf numFmtId="166" fontId="4" fillId="0" borderId="0" xfId="0" applyNumberFormat="1" applyFont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0" fontId="28" fillId="0" borderId="0" xfId="59" applyFont="1" applyAlignment="1">
      <alignment horizontal="center" vertical="center" wrapText="1"/>
      <protection/>
    </xf>
    <xf numFmtId="168" fontId="29" fillId="0" borderId="0" xfId="50" applyFont="1" applyAlignment="1">
      <alignment horizontal="center" wrapText="1"/>
    </xf>
    <xf numFmtId="169" fontId="29" fillId="0" borderId="0" xfId="54" applyFont="1" applyAlignment="1">
      <alignment/>
    </xf>
    <xf numFmtId="0" fontId="29" fillId="0" borderId="0" xfId="59" applyFont="1" applyAlignment="1">
      <alignment/>
      <protection/>
    </xf>
    <xf numFmtId="0" fontId="30" fillId="0" borderId="0" xfId="59" applyFont="1" applyAlignment="1">
      <alignment/>
      <protection/>
    </xf>
    <xf numFmtId="49" fontId="31" fillId="0" borderId="0" xfId="59" applyNumberFormat="1" applyFont="1" applyAlignment="1">
      <alignment horizontal="center" wrapText="1"/>
      <protection/>
    </xf>
    <xf numFmtId="169" fontId="31" fillId="0" borderId="0" xfId="54" applyFont="1" applyAlignment="1">
      <alignment horizontal="center" wrapText="1"/>
    </xf>
    <xf numFmtId="0" fontId="29" fillId="0" borderId="0" xfId="50" applyNumberFormat="1" applyFont="1" applyAlignment="1">
      <alignment horizontal="center" wrapText="1"/>
    </xf>
    <xf numFmtId="49" fontId="29" fillId="0" borderId="0" xfId="59" applyNumberFormat="1" applyFont="1" applyAlignment="1">
      <alignment horizontal="center" wrapText="1"/>
      <protection/>
    </xf>
    <xf numFmtId="168" fontId="32" fillId="0" borderId="0" xfId="50" applyFont="1" applyAlignment="1">
      <alignment/>
    </xf>
    <xf numFmtId="169" fontId="30" fillId="0" borderId="0" xfId="54" applyFont="1" applyAlignment="1">
      <alignment/>
    </xf>
    <xf numFmtId="49" fontId="32" fillId="0" borderId="0" xfId="59" applyNumberFormat="1" applyFont="1" applyAlignment="1">
      <alignment horizontal="left"/>
      <protection/>
    </xf>
    <xf numFmtId="0" fontId="32" fillId="0" borderId="0" xfId="59" applyFont="1" applyAlignment="1">
      <alignment/>
      <protection/>
    </xf>
    <xf numFmtId="169" fontId="32" fillId="0" borderId="0" xfId="54" applyFont="1" applyAlignment="1">
      <alignment/>
    </xf>
    <xf numFmtId="168" fontId="32" fillId="0" borderId="0" xfId="50" applyFont="1" applyAlignment="1">
      <alignment horizontal="right"/>
    </xf>
    <xf numFmtId="169" fontId="32" fillId="0" borderId="0" xfId="54" applyFont="1" applyAlignment="1">
      <alignment horizontal="right"/>
    </xf>
    <xf numFmtId="168" fontId="33" fillId="0" borderId="0" xfId="50" applyFont="1" applyAlignment="1">
      <alignment horizontal="right"/>
    </xf>
    <xf numFmtId="169" fontId="33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34" fillId="0" borderId="0" xfId="50" applyFont="1" applyAlignment="1">
      <alignment horizontal="right"/>
    </xf>
    <xf numFmtId="169" fontId="35" fillId="0" borderId="0" xfId="54" applyFont="1" applyAlignment="1">
      <alignment/>
    </xf>
    <xf numFmtId="0" fontId="35" fillId="0" borderId="0" xfId="59" applyFont="1" applyAlignment="1">
      <alignment/>
      <protection/>
    </xf>
    <xf numFmtId="49" fontId="33" fillId="0" borderId="0" xfId="59" applyNumberFormat="1" applyFont="1" applyAlignment="1">
      <alignment horizontal="left"/>
      <protection/>
    </xf>
    <xf numFmtId="169" fontId="33" fillId="0" borderId="0" xfId="54" applyFont="1" applyAlignment="1">
      <alignment horizontal="right"/>
    </xf>
    <xf numFmtId="168" fontId="28" fillId="0" borderId="11" xfId="50" applyFont="1" applyBorder="1" applyAlignment="1">
      <alignment/>
    </xf>
    <xf numFmtId="49" fontId="34" fillId="0" borderId="0" xfId="59" applyNumberFormat="1" applyFont="1" applyAlignment="1">
      <alignment horizontal="left"/>
      <protection/>
    </xf>
    <xf numFmtId="169" fontId="34" fillId="0" borderId="0" xfId="54" applyFont="1" applyAlignment="1">
      <alignment horizontal="right"/>
    </xf>
    <xf numFmtId="49" fontId="3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center"/>
      <protection/>
    </xf>
    <xf numFmtId="168" fontId="32" fillId="0" borderId="11" xfId="50" applyFont="1" applyBorder="1" applyAlignment="1">
      <alignment/>
    </xf>
    <xf numFmtId="168" fontId="36" fillId="0" borderId="0" xfId="50" applyFont="1" applyAlignment="1">
      <alignment horizontal="right"/>
    </xf>
    <xf numFmtId="169" fontId="36" fillId="0" borderId="0" xfId="54" applyFont="1" applyAlignment="1">
      <alignment/>
    </xf>
    <xf numFmtId="0" fontId="36" fillId="0" borderId="0" xfId="59" applyFont="1" applyAlignment="1">
      <alignment/>
      <protection/>
    </xf>
    <xf numFmtId="49" fontId="36" fillId="0" borderId="0" xfId="59" applyNumberFormat="1" applyFont="1" applyAlignment="1">
      <alignment horizontal="left"/>
      <protection/>
    </xf>
    <xf numFmtId="169" fontId="36" fillId="0" borderId="0" xfId="54" applyFont="1" applyAlignment="1">
      <alignment horizontal="right"/>
    </xf>
    <xf numFmtId="168" fontId="37" fillId="0" borderId="0" xfId="50" applyFont="1" applyAlignment="1">
      <alignment/>
    </xf>
    <xf numFmtId="0" fontId="37" fillId="0" borderId="0" xfId="59" applyFont="1" applyAlignment="1">
      <alignment/>
      <protection/>
    </xf>
    <xf numFmtId="169" fontId="37" fillId="0" borderId="0" xfId="54" applyFont="1" applyAlignment="1">
      <alignment/>
    </xf>
    <xf numFmtId="169" fontId="38" fillId="0" borderId="0" xfId="54" applyFont="1" applyAlignment="1">
      <alignment/>
    </xf>
    <xf numFmtId="0" fontId="38" fillId="0" borderId="0" xfId="59" applyFont="1" applyAlignment="1">
      <alignment/>
      <protection/>
    </xf>
    <xf numFmtId="168" fontId="36" fillId="33" borderId="0" xfId="50" applyFont="1" applyFill="1" applyAlignment="1">
      <alignment horizontal="right"/>
    </xf>
    <xf numFmtId="49" fontId="39" fillId="0" borderId="0" xfId="59" applyNumberFormat="1" applyFont="1" applyAlignment="1">
      <alignment horizontal="left"/>
      <protection/>
    </xf>
    <xf numFmtId="168" fontId="40" fillId="0" borderId="0" xfId="50" applyFont="1" applyAlignment="1">
      <alignment/>
    </xf>
    <xf numFmtId="0" fontId="37" fillId="0" borderId="0" xfId="59" applyFont="1" applyAlignment="1">
      <alignment horizontal="center"/>
      <protection/>
    </xf>
    <xf numFmtId="49" fontId="41" fillId="0" borderId="0" xfId="59" applyNumberFormat="1" applyFont="1" applyAlignment="1">
      <alignment horizontal="left"/>
      <protection/>
    </xf>
    <xf numFmtId="168" fontId="41" fillId="0" borderId="0" xfId="50" applyFont="1" applyAlignment="1">
      <alignment horizontal="right"/>
    </xf>
    <xf numFmtId="49" fontId="41" fillId="0" borderId="0" xfId="59" applyNumberFormat="1" applyFont="1" applyAlignment="1">
      <alignment horizontal="center"/>
      <protection/>
    </xf>
    <xf numFmtId="168" fontId="37" fillId="0" borderId="12" xfId="50" applyFont="1" applyBorder="1" applyAlignment="1">
      <alignment/>
    </xf>
    <xf numFmtId="0" fontId="42" fillId="0" borderId="0" xfId="59" applyFont="1" applyAlignment="1">
      <alignment/>
      <protection/>
    </xf>
    <xf numFmtId="168" fontId="37" fillId="33" borderId="0" xfId="50" applyFont="1" applyFill="1" applyAlignment="1">
      <alignment/>
    </xf>
    <xf numFmtId="0" fontId="28" fillId="0" borderId="0" xfId="59" applyFont="1" applyAlignment="1">
      <alignment/>
      <protection/>
    </xf>
    <xf numFmtId="49" fontId="43" fillId="0" borderId="0" xfId="59" applyNumberFormat="1" applyFont="1" applyAlignment="1">
      <alignment horizontal="center"/>
      <protection/>
    </xf>
    <xf numFmtId="169" fontId="40" fillId="0" borderId="0" xfId="54" applyFont="1" applyAlignment="1">
      <alignment/>
    </xf>
    <xf numFmtId="168" fontId="40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33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showOutlineSymbols="0" zoomScalePageLayoutView="0" workbookViewId="0" topLeftCell="A1">
      <pane ySplit="8" topLeftCell="A9" activePane="bottomLeft" state="frozen"/>
      <selection pane="topLeft" activeCell="A1" sqref="A1"/>
      <selection pane="bottomLeft" activeCell="Q49" sqref="A1:Q49"/>
    </sheetView>
  </sheetViews>
  <sheetFormatPr defaultColWidth="6.8515625" defaultRowHeight="12.75" customHeight="1"/>
  <cols>
    <col min="1" max="2" width="1.7109375" style="7" customWidth="1"/>
    <col min="3" max="3" width="6.8515625" style="7" customWidth="1"/>
    <col min="4" max="4" width="9.00390625" style="7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7.00390625" style="0" customWidth="1"/>
    <col min="12" max="12" width="3.57421875" style="0" customWidth="1"/>
    <col min="13" max="13" width="3.00390625" style="0" customWidth="1"/>
    <col min="14" max="14" width="15.57421875" style="0" customWidth="1"/>
    <col min="15" max="15" width="3.00390625" style="0" customWidth="1"/>
    <col min="16" max="16" width="5.7109375" style="0" customWidth="1"/>
    <col min="17" max="17" width="10.57421875" style="0" customWidth="1"/>
    <col min="18" max="18" width="7.28125" style="0" customWidth="1"/>
  </cols>
  <sheetData>
    <row r="1" ht="12" customHeight="1"/>
    <row r="2" spans="1:17" ht="12" customHeight="1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21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ht="18" customHeight="1"/>
    <row r="7" ht="6" customHeight="1"/>
    <row r="8" spans="11:18" s="1" customFormat="1" ht="12.75" customHeight="1">
      <c r="K8" s="34" t="s">
        <v>55</v>
      </c>
      <c r="L8" s="6"/>
      <c r="N8" s="34" t="s">
        <v>56</v>
      </c>
      <c r="Q8" s="33" t="s">
        <v>0</v>
      </c>
      <c r="R8" s="33"/>
    </row>
    <row r="9" ht="7.5" customHeight="1"/>
    <row r="10" spans="1:17" s="3" customFormat="1" ht="14.25" customHeight="1">
      <c r="A10" s="26" t="s">
        <v>1</v>
      </c>
      <c r="B10" s="26"/>
      <c r="C10" s="26"/>
      <c r="D10" s="26"/>
      <c r="K10" s="15">
        <f>+K11+K17</f>
        <v>19187144.060000002</v>
      </c>
      <c r="N10" s="22">
        <f>+N11+N17</f>
        <v>17885277.58</v>
      </c>
      <c r="P10" s="47">
        <f aca="true" t="shared" si="0" ref="P10:P18">+N10-K10</f>
        <v>-1301866.4800000042</v>
      </c>
      <c r="Q10" s="47"/>
    </row>
    <row r="11" spans="1:17" s="3" customFormat="1" ht="13.5" customHeight="1">
      <c r="A11" s="21"/>
      <c r="B11" s="27" t="s">
        <v>2</v>
      </c>
      <c r="C11" s="27"/>
      <c r="D11" s="27"/>
      <c r="E11" s="11"/>
      <c r="K11" s="17">
        <f>SUM(K12:K16)</f>
        <v>8703634.8</v>
      </c>
      <c r="N11" s="17">
        <f>SUM(N12:N16)</f>
        <v>6677321.1899999995</v>
      </c>
      <c r="P11" s="45">
        <f t="shared" si="0"/>
        <v>-2026313.6100000013</v>
      </c>
      <c r="Q11" s="45"/>
    </row>
    <row r="12" spans="3:17" ht="12.75" customHeight="1">
      <c r="C12" s="30" t="s">
        <v>3</v>
      </c>
      <c r="D12" s="28" t="s">
        <v>30</v>
      </c>
      <c r="E12" s="10"/>
      <c r="F12" s="10"/>
      <c r="G12" s="10"/>
      <c r="H12" s="10"/>
      <c r="I12" s="10"/>
      <c r="J12" s="2"/>
      <c r="K12" s="12">
        <v>1821537.27</v>
      </c>
      <c r="L12" s="2"/>
      <c r="M12" s="2"/>
      <c r="N12" s="12">
        <v>782372.4500000001</v>
      </c>
      <c r="O12" s="2"/>
      <c r="P12" s="44">
        <f t="shared" si="0"/>
        <v>-1039164.82</v>
      </c>
      <c r="Q12" s="44"/>
    </row>
    <row r="13" spans="3:17" ht="12.75" customHeight="1">
      <c r="C13" s="30" t="s">
        <v>4</v>
      </c>
      <c r="D13" s="28" t="s">
        <v>31</v>
      </c>
      <c r="E13" s="10"/>
      <c r="F13" s="10"/>
      <c r="G13" s="10"/>
      <c r="H13" s="10"/>
      <c r="I13" s="10"/>
      <c r="J13" s="2"/>
      <c r="K13" s="12">
        <v>396034.67</v>
      </c>
      <c r="L13" s="2"/>
      <c r="M13" s="2"/>
      <c r="N13" s="12">
        <v>396034.67</v>
      </c>
      <c r="O13" s="2"/>
      <c r="P13" s="44">
        <f t="shared" si="0"/>
        <v>0</v>
      </c>
      <c r="Q13" s="44"/>
    </row>
    <row r="14" spans="3:17" ht="12.75" customHeight="1">
      <c r="C14" s="30" t="s">
        <v>5</v>
      </c>
      <c r="D14" s="28" t="s">
        <v>32</v>
      </c>
      <c r="E14" s="10"/>
      <c r="F14" s="10"/>
      <c r="G14" s="10"/>
      <c r="H14" s="10"/>
      <c r="I14" s="10"/>
      <c r="J14" s="2"/>
      <c r="K14" s="38">
        <v>1551601.81</v>
      </c>
      <c r="L14" s="2"/>
      <c r="M14" s="2"/>
      <c r="N14" s="12">
        <v>1798700.43</v>
      </c>
      <c r="O14" s="2"/>
      <c r="P14" s="44">
        <f t="shared" si="0"/>
        <v>247098.61999999988</v>
      </c>
      <c r="Q14" s="44"/>
    </row>
    <row r="15" spans="3:17" ht="12.75" customHeight="1">
      <c r="C15" s="30" t="s">
        <v>6</v>
      </c>
      <c r="D15" s="28" t="s">
        <v>33</v>
      </c>
      <c r="E15" s="10"/>
      <c r="F15" s="10"/>
      <c r="G15" s="10"/>
      <c r="H15" s="10"/>
      <c r="I15" s="10"/>
      <c r="J15" s="2"/>
      <c r="K15" s="12">
        <v>4347478.95</v>
      </c>
      <c r="L15" s="2"/>
      <c r="M15" s="2"/>
      <c r="N15" s="12">
        <v>3213758.89</v>
      </c>
      <c r="O15" s="2"/>
      <c r="P15" s="44">
        <f t="shared" si="0"/>
        <v>-1133720.06</v>
      </c>
      <c r="Q15" s="44"/>
    </row>
    <row r="16" spans="3:17" ht="12.75" customHeight="1">
      <c r="C16" s="30" t="s">
        <v>7</v>
      </c>
      <c r="D16" s="28" t="s">
        <v>34</v>
      </c>
      <c r="E16" s="10"/>
      <c r="F16" s="10"/>
      <c r="G16" s="10"/>
      <c r="H16" s="10"/>
      <c r="I16" s="10"/>
      <c r="J16" s="2"/>
      <c r="K16" s="12">
        <v>586982.1</v>
      </c>
      <c r="L16" s="2"/>
      <c r="M16" s="2"/>
      <c r="N16" s="12">
        <v>486454.75</v>
      </c>
      <c r="O16" s="2"/>
      <c r="P16" s="44">
        <f t="shared" si="0"/>
        <v>-100527.34999999998</v>
      </c>
      <c r="Q16" s="44"/>
    </row>
    <row r="17" spans="1:17" s="3" customFormat="1" ht="13.5" customHeight="1">
      <c r="A17" s="21"/>
      <c r="B17" s="27" t="s">
        <v>8</v>
      </c>
      <c r="C17" s="27"/>
      <c r="D17" s="27"/>
      <c r="E17" s="11"/>
      <c r="K17" s="17">
        <f>SUM(K18:K22)</f>
        <v>10483509.26</v>
      </c>
      <c r="N17" s="17">
        <f>SUM(N18:N22)</f>
        <v>11207956.389999997</v>
      </c>
      <c r="P17" s="45">
        <f t="shared" si="0"/>
        <v>724447.1299999971</v>
      </c>
      <c r="Q17" s="45"/>
    </row>
    <row r="18" spans="3:17" ht="12.75" customHeight="1">
      <c r="C18" s="30" t="s">
        <v>9</v>
      </c>
      <c r="D18" s="28" t="s">
        <v>35</v>
      </c>
      <c r="E18" s="10"/>
      <c r="F18" s="10"/>
      <c r="G18" s="10"/>
      <c r="H18" s="10"/>
      <c r="I18" s="10"/>
      <c r="J18" s="2"/>
      <c r="K18" s="12">
        <v>16523709.440000001</v>
      </c>
      <c r="L18" s="2"/>
      <c r="M18" s="2"/>
      <c r="N18" s="12">
        <v>15460089.489999998</v>
      </c>
      <c r="O18" s="2"/>
      <c r="P18" s="44">
        <f t="shared" si="0"/>
        <v>-1063619.950000003</v>
      </c>
      <c r="Q18" s="44"/>
    </row>
    <row r="19" spans="3:17" ht="12.75" customHeight="1">
      <c r="C19" s="30" t="s">
        <v>10</v>
      </c>
      <c r="D19" s="28" t="s">
        <v>36</v>
      </c>
      <c r="E19" s="10"/>
      <c r="F19" s="10"/>
      <c r="G19" s="10"/>
      <c r="H19" s="10"/>
      <c r="I19" s="10"/>
      <c r="J19" s="2"/>
      <c r="K19" s="12">
        <v>-6660279.96</v>
      </c>
      <c r="L19" s="2"/>
      <c r="M19" s="2"/>
      <c r="N19" s="12">
        <v>-5726234.14</v>
      </c>
      <c r="O19" s="2"/>
      <c r="P19" s="44">
        <f>+N19-K19</f>
        <v>934045.8200000003</v>
      </c>
      <c r="Q19" s="44"/>
    </row>
    <row r="20" spans="3:17" ht="12.75" customHeight="1">
      <c r="C20" s="30" t="s">
        <v>11</v>
      </c>
      <c r="D20" s="28" t="s">
        <v>37</v>
      </c>
      <c r="E20" s="10"/>
      <c r="F20" s="10"/>
      <c r="G20" s="10"/>
      <c r="H20" s="10"/>
      <c r="I20" s="10"/>
      <c r="J20" s="2"/>
      <c r="K20" s="12">
        <v>9008.1</v>
      </c>
      <c r="L20" s="2"/>
      <c r="M20" s="2"/>
      <c r="N20" s="12">
        <v>14552.86</v>
      </c>
      <c r="O20" s="2"/>
      <c r="P20" s="44">
        <f>+N20-K20</f>
        <v>5544.76</v>
      </c>
      <c r="Q20" s="44"/>
    </row>
    <row r="21" spans="3:17" ht="12.75" customHeight="1">
      <c r="C21" s="30">
        <v>1207</v>
      </c>
      <c r="D21" s="37" t="s">
        <v>53</v>
      </c>
      <c r="E21" s="10"/>
      <c r="F21" s="10"/>
      <c r="G21" s="10"/>
      <c r="H21" s="10"/>
      <c r="I21" s="10"/>
      <c r="J21" s="2"/>
      <c r="K21" s="12"/>
      <c r="L21" s="2"/>
      <c r="M21" s="2"/>
      <c r="N21" s="12"/>
      <c r="O21" s="2"/>
      <c r="P21" s="44">
        <f>+N21-K21</f>
        <v>0</v>
      </c>
      <c r="Q21" s="44"/>
    </row>
    <row r="22" spans="3:17" ht="12.75" customHeight="1">
      <c r="C22" s="30" t="s">
        <v>12</v>
      </c>
      <c r="D22" s="28" t="s">
        <v>38</v>
      </c>
      <c r="E22" s="10"/>
      <c r="F22" s="10"/>
      <c r="G22" s="10"/>
      <c r="H22" s="10"/>
      <c r="I22" s="10"/>
      <c r="J22" s="2"/>
      <c r="K22" s="12">
        <v>611071.68</v>
      </c>
      <c r="L22" s="2"/>
      <c r="M22" s="2"/>
      <c r="N22" s="12">
        <v>1459548.18</v>
      </c>
      <c r="O22" s="2"/>
      <c r="P22" s="44">
        <f>+N22-K22</f>
        <v>848476.4999999999</v>
      </c>
      <c r="Q22" s="44"/>
    </row>
    <row r="23" ht="3.75" customHeight="1" thickBot="1"/>
    <row r="24" spans="1:17" s="3" customFormat="1" ht="15.75" customHeight="1" thickBot="1" thickTop="1">
      <c r="A24" s="21"/>
      <c r="B24" s="21"/>
      <c r="C24" s="21"/>
      <c r="D24" s="21"/>
      <c r="E24" s="32" t="s">
        <v>51</v>
      </c>
      <c r="F24" s="18"/>
      <c r="G24" s="18"/>
      <c r="H24" s="18"/>
      <c r="I24" s="18"/>
      <c r="J24" s="25"/>
      <c r="K24" s="8">
        <f>+K10</f>
        <v>19187144.060000002</v>
      </c>
      <c r="N24" s="25">
        <f>+N10</f>
        <v>17885277.58</v>
      </c>
      <c r="P24" s="50">
        <f>+N24-K24</f>
        <v>-1301866.4800000042</v>
      </c>
      <c r="Q24" s="50"/>
    </row>
    <row r="25" spans="1:4" s="3" customFormat="1" ht="9" customHeight="1" thickTop="1">
      <c r="A25" s="21"/>
      <c r="B25" s="21"/>
      <c r="C25" s="21"/>
      <c r="D25" s="21"/>
    </row>
    <row r="26" spans="1:17" s="3" customFormat="1" ht="14.25" customHeight="1">
      <c r="A26" s="26" t="s">
        <v>13</v>
      </c>
      <c r="B26" s="26"/>
      <c r="C26" s="26"/>
      <c r="D26" s="26"/>
      <c r="K26" s="15">
        <f>+K27+K34</f>
        <v>12301396.02</v>
      </c>
      <c r="N26" s="22">
        <f>+N27+N34</f>
        <v>11194251.33</v>
      </c>
      <c r="P26" s="47">
        <f>+N26-K26</f>
        <v>-1107144.6899999995</v>
      </c>
      <c r="Q26" s="47"/>
    </row>
    <row r="27" spans="1:17" s="3" customFormat="1" ht="13.5" customHeight="1">
      <c r="A27" s="21"/>
      <c r="B27" s="27" t="s">
        <v>14</v>
      </c>
      <c r="C27" s="27"/>
      <c r="D27" s="27"/>
      <c r="E27" s="11"/>
      <c r="K27" s="17">
        <f>SUM(K28:K33)</f>
        <v>6931680.61</v>
      </c>
      <c r="N27" s="24">
        <f>SUM(N28:N32)</f>
        <v>5963200.88</v>
      </c>
      <c r="P27" s="45">
        <f>+N27-K27</f>
        <v>-968479.7300000004</v>
      </c>
      <c r="Q27" s="45"/>
    </row>
    <row r="28" spans="3:17" ht="12.75" customHeight="1">
      <c r="C28" s="30" t="s">
        <v>15</v>
      </c>
      <c r="D28" s="28" t="s">
        <v>39</v>
      </c>
      <c r="E28" s="10"/>
      <c r="F28" s="10"/>
      <c r="G28" s="10"/>
      <c r="H28" s="10"/>
      <c r="I28" s="10"/>
      <c r="K28" s="12">
        <v>5562955.88</v>
      </c>
      <c r="N28" s="12">
        <v>3960061.4</v>
      </c>
      <c r="P28" s="49">
        <f aca="true" t="shared" si="1" ref="P28:P33">+K28-N28</f>
        <v>1602894.48</v>
      </c>
      <c r="Q28" s="49"/>
    </row>
    <row r="29" spans="3:17" ht="12.75" customHeight="1">
      <c r="C29" s="30" t="s">
        <v>16</v>
      </c>
      <c r="D29" s="28" t="s">
        <v>40</v>
      </c>
      <c r="E29" s="10"/>
      <c r="F29" s="10"/>
      <c r="G29" s="10"/>
      <c r="H29" s="10"/>
      <c r="I29" s="10"/>
      <c r="K29" s="12">
        <v>1090157.91</v>
      </c>
      <c r="N29" s="12">
        <v>1792996.06</v>
      </c>
      <c r="P29" s="49">
        <f t="shared" si="1"/>
        <v>-702838.1500000001</v>
      </c>
      <c r="Q29" s="49"/>
    </row>
    <row r="30" spans="3:17" ht="12.75" customHeight="1">
      <c r="C30" s="30" t="s">
        <v>17</v>
      </c>
      <c r="D30" s="28" t="s">
        <v>41</v>
      </c>
      <c r="E30" s="10"/>
      <c r="F30" s="10"/>
      <c r="G30" s="10"/>
      <c r="H30" s="10"/>
      <c r="I30" s="10"/>
      <c r="K30" s="12">
        <v>123329.04</v>
      </c>
      <c r="N30" s="12">
        <v>114329.07</v>
      </c>
      <c r="P30" s="49">
        <f t="shared" si="1"/>
        <v>8999.969999999987</v>
      </c>
      <c r="Q30" s="49"/>
    </row>
    <row r="31" spans="3:17" ht="12.75" customHeight="1">
      <c r="C31" s="30" t="s">
        <v>18</v>
      </c>
      <c r="D31" s="28" t="s">
        <v>42</v>
      </c>
      <c r="E31" s="10"/>
      <c r="F31" s="10"/>
      <c r="G31" s="10"/>
      <c r="H31" s="10"/>
      <c r="I31" s="10"/>
      <c r="K31" s="12">
        <v>148709.55</v>
      </c>
      <c r="N31" s="12">
        <v>95631.09</v>
      </c>
      <c r="P31" s="49">
        <f t="shared" si="1"/>
        <v>53078.45999999999</v>
      </c>
      <c r="Q31" s="49"/>
    </row>
    <row r="32" spans="3:17" ht="12.75" customHeight="1">
      <c r="C32" s="30" t="s">
        <v>19</v>
      </c>
      <c r="D32" s="28" t="s">
        <v>43</v>
      </c>
      <c r="E32" s="10"/>
      <c r="F32" s="10"/>
      <c r="G32" s="10"/>
      <c r="H32" s="10"/>
      <c r="I32" s="10"/>
      <c r="K32" s="12">
        <v>183.33</v>
      </c>
      <c r="N32" s="12">
        <v>183.26</v>
      </c>
      <c r="P32" s="49">
        <f t="shared" si="1"/>
        <v>0.0700000000000216</v>
      </c>
      <c r="Q32" s="49"/>
    </row>
    <row r="33" spans="3:17" ht="12.75" customHeight="1">
      <c r="C33" s="30">
        <v>2110</v>
      </c>
      <c r="D33" s="37" t="s">
        <v>52</v>
      </c>
      <c r="E33" s="10"/>
      <c r="F33" s="10"/>
      <c r="G33" s="10"/>
      <c r="H33" s="10"/>
      <c r="I33" s="10"/>
      <c r="K33" s="12">
        <v>6344.9</v>
      </c>
      <c r="N33" s="12">
        <v>0</v>
      </c>
      <c r="P33" s="49">
        <f t="shared" si="1"/>
        <v>6344.9</v>
      </c>
      <c r="Q33" s="49"/>
    </row>
    <row r="34" spans="2:17" ht="13.5" customHeight="1">
      <c r="B34" s="29" t="s">
        <v>20</v>
      </c>
      <c r="C34" s="29"/>
      <c r="D34" s="29"/>
      <c r="E34" s="9"/>
      <c r="K34" s="16">
        <f>SUM(K35:K36)</f>
        <v>5369715.41</v>
      </c>
      <c r="N34" s="23">
        <f>SUM(N35:N36)</f>
        <v>5231050.45</v>
      </c>
      <c r="P34" s="45">
        <f>+N34-K34</f>
        <v>-138664.95999999996</v>
      </c>
      <c r="Q34" s="45"/>
    </row>
    <row r="35" spans="3:17" ht="12.75" customHeight="1">
      <c r="C35" s="30" t="s">
        <v>21</v>
      </c>
      <c r="D35" s="28" t="s">
        <v>44</v>
      </c>
      <c r="E35" s="10"/>
      <c r="F35" s="10"/>
      <c r="G35" s="10"/>
      <c r="H35" s="10"/>
      <c r="I35" s="10"/>
      <c r="K35" s="12">
        <v>5195000</v>
      </c>
      <c r="N35" s="12">
        <v>5056335.04</v>
      </c>
      <c r="P35" s="49">
        <f>+K35-N35</f>
        <v>138664.95999999996</v>
      </c>
      <c r="Q35" s="49"/>
    </row>
    <row r="36" spans="3:17" ht="12.75" customHeight="1">
      <c r="C36" s="30" t="s">
        <v>22</v>
      </c>
      <c r="D36" s="28" t="s">
        <v>45</v>
      </c>
      <c r="E36" s="10"/>
      <c r="F36" s="10"/>
      <c r="G36" s="10"/>
      <c r="H36" s="10"/>
      <c r="I36" s="10"/>
      <c r="K36" s="12">
        <v>174715.41</v>
      </c>
      <c r="N36" s="12">
        <v>174715.41</v>
      </c>
      <c r="P36" s="49">
        <f>+K36-N36</f>
        <v>0</v>
      </c>
      <c r="Q36" s="49"/>
    </row>
    <row r="37" ht="6" customHeight="1"/>
    <row r="38" spans="1:17" s="3" customFormat="1" ht="14.25" customHeight="1">
      <c r="A38" s="26" t="s">
        <v>23</v>
      </c>
      <c r="B38" s="26"/>
      <c r="C38" s="26"/>
      <c r="D38" s="26"/>
      <c r="K38" s="15">
        <f>+K39</f>
        <v>6885748.04</v>
      </c>
      <c r="N38" s="22">
        <f>+N39</f>
        <v>6691026.25</v>
      </c>
      <c r="P38" s="47">
        <f>+N38-K38</f>
        <v>-194721.79000000004</v>
      </c>
      <c r="Q38" s="47"/>
    </row>
    <row r="39" spans="1:17" s="3" customFormat="1" ht="13.5" customHeight="1">
      <c r="A39" s="21"/>
      <c r="B39" s="27" t="s">
        <v>23</v>
      </c>
      <c r="C39" s="27"/>
      <c r="D39" s="27"/>
      <c r="E39" s="11"/>
      <c r="K39" s="14">
        <f>SUM(K40:L44)</f>
        <v>6885748.04</v>
      </c>
      <c r="N39" s="14">
        <f>SUM(N40:O44)</f>
        <v>6691026.25</v>
      </c>
      <c r="P39" s="45">
        <f>+N39-K39</f>
        <v>-194721.79000000004</v>
      </c>
      <c r="Q39" s="45"/>
    </row>
    <row r="40" spans="1:17" s="2" customFormat="1" ht="11.25" customHeight="1">
      <c r="A40" s="20"/>
      <c r="B40" s="20"/>
      <c r="C40" s="31" t="s">
        <v>24</v>
      </c>
      <c r="D40" s="28" t="s">
        <v>46</v>
      </c>
      <c r="E40" s="10"/>
      <c r="F40" s="10"/>
      <c r="G40" s="10"/>
      <c r="H40" s="10"/>
      <c r="I40" s="10"/>
      <c r="K40" s="12">
        <v>3150000</v>
      </c>
      <c r="N40" s="12">
        <v>3150000</v>
      </c>
      <c r="P40" s="49">
        <f>+K40-N40</f>
        <v>0</v>
      </c>
      <c r="Q40" s="49"/>
    </row>
    <row r="41" spans="1:17" s="2" customFormat="1" ht="11.25">
      <c r="A41" s="20"/>
      <c r="B41" s="20"/>
      <c r="C41" s="31" t="s">
        <v>25</v>
      </c>
      <c r="D41" s="28" t="s">
        <v>47</v>
      </c>
      <c r="E41" s="10"/>
      <c r="F41" s="10"/>
      <c r="G41" s="10"/>
      <c r="H41" s="10"/>
      <c r="I41" s="10"/>
      <c r="K41" s="12">
        <v>630000</v>
      </c>
      <c r="N41" s="12">
        <v>630000</v>
      </c>
      <c r="P41" s="49">
        <f>+K41-N41</f>
        <v>0</v>
      </c>
      <c r="Q41" s="49"/>
    </row>
    <row r="42" spans="1:17" s="2" customFormat="1" ht="11.25" customHeight="1">
      <c r="A42" s="20"/>
      <c r="B42" s="20"/>
      <c r="C42" s="31" t="s">
        <v>26</v>
      </c>
      <c r="D42" s="28" t="s">
        <v>48</v>
      </c>
      <c r="E42" s="10"/>
      <c r="F42" s="10"/>
      <c r="G42" s="10"/>
      <c r="H42" s="10"/>
      <c r="I42" s="10"/>
      <c r="K42" s="12">
        <f>2730510.38-600000</f>
        <v>2130510.38</v>
      </c>
      <c r="N42" s="12">
        <v>1839214.38</v>
      </c>
      <c r="P42" s="49">
        <f>+K42-N42</f>
        <v>291296</v>
      </c>
      <c r="Q42" s="49"/>
    </row>
    <row r="43" spans="1:17" s="2" customFormat="1" ht="11.25" customHeight="1">
      <c r="A43" s="20"/>
      <c r="B43" s="20"/>
      <c r="C43" s="31" t="s">
        <v>27</v>
      </c>
      <c r="D43" s="28" t="s">
        <v>49</v>
      </c>
      <c r="E43" s="10"/>
      <c r="F43" s="10"/>
      <c r="G43" s="10"/>
      <c r="H43" s="10"/>
      <c r="I43" s="10"/>
      <c r="J43" s="13"/>
      <c r="K43" s="13">
        <v>659229.74</v>
      </c>
      <c r="N43" s="13">
        <v>755803.9500000001</v>
      </c>
      <c r="P43" s="49">
        <f>+K43-N43</f>
        <v>-96574.21000000008</v>
      </c>
      <c r="Q43" s="49"/>
    </row>
    <row r="44" spans="1:17" s="2" customFormat="1" ht="10.5" customHeight="1">
      <c r="A44" s="20"/>
      <c r="B44" s="20"/>
      <c r="C44" s="31" t="s">
        <v>28</v>
      </c>
      <c r="D44" s="28" t="s">
        <v>50</v>
      </c>
      <c r="E44" s="10"/>
      <c r="F44" s="10"/>
      <c r="G44" s="10"/>
      <c r="H44" s="10"/>
      <c r="I44" s="10"/>
      <c r="K44" s="12">
        <v>316007.92</v>
      </c>
      <c r="N44" s="12">
        <v>316007.92</v>
      </c>
      <c r="P44" s="49">
        <f>+K44-N44</f>
        <v>0</v>
      </c>
      <c r="Q44" s="49"/>
    </row>
    <row r="45" ht="6.75" customHeight="1" thickBot="1"/>
    <row r="46" spans="1:17" s="5" customFormat="1" ht="13.5" thickBot="1" thickTop="1">
      <c r="A46" s="19"/>
      <c r="B46" s="19"/>
      <c r="C46" s="19"/>
      <c r="D46" s="19"/>
      <c r="E46" s="4" t="s">
        <v>29</v>
      </c>
      <c r="J46" s="8"/>
      <c r="K46" s="8">
        <f>+K26+K38</f>
        <v>19187144.06</v>
      </c>
      <c r="N46" s="8">
        <f>+N26+N38</f>
        <v>17885277.58</v>
      </c>
      <c r="P46" s="50">
        <f>+N46-K46</f>
        <v>-1301866.4800000004</v>
      </c>
      <c r="Q46" s="50"/>
    </row>
    <row r="47" spans="11:14" ht="13.5" customHeight="1" thickTop="1">
      <c r="K47" s="36">
        <f>+K46-K24</f>
        <v>0</v>
      </c>
      <c r="N47" s="36">
        <f>+N46-N24</f>
        <v>0</v>
      </c>
    </row>
    <row r="48" ht="14.25" customHeight="1">
      <c r="K48" s="35"/>
    </row>
    <row r="49" spans="1:256" s="42" customFormat="1" ht="26.25" customHeight="1">
      <c r="A49" s="39"/>
      <c r="B49" s="40"/>
      <c r="C49" s="40"/>
      <c r="D49" s="48" t="s">
        <v>57</v>
      </c>
      <c r="E49" s="48"/>
      <c r="F49" s="48"/>
      <c r="G49" s="48"/>
      <c r="H49" s="48"/>
      <c r="I49" s="48"/>
      <c r="J49" s="41"/>
      <c r="K49" s="48" t="s">
        <v>58</v>
      </c>
      <c r="L49" s="48"/>
      <c r="M49" s="48"/>
      <c r="N49" s="48"/>
      <c r="O49" s="48"/>
      <c r="Q49" s="43"/>
      <c r="R49" s="43"/>
      <c r="S49" s="43"/>
      <c r="T49" s="43"/>
      <c r="U49" s="43"/>
      <c r="V49" s="43"/>
      <c r="W49" s="43"/>
      <c r="X49" s="43"/>
      <c r="Y49" s="43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5:9" ht="12.75" customHeight="1">
      <c r="E50" s="7"/>
      <c r="F50" s="7"/>
      <c r="G50" s="7"/>
      <c r="H50" s="7"/>
      <c r="I50" s="7"/>
    </row>
  </sheetData>
  <sheetProtection/>
  <mergeCells count="36">
    <mergeCell ref="P44:Q44"/>
    <mergeCell ref="P46:Q46"/>
    <mergeCell ref="P38:Q38"/>
    <mergeCell ref="P41:Q41"/>
    <mergeCell ref="P42:Q42"/>
    <mergeCell ref="P43:Q43"/>
    <mergeCell ref="P31:Q31"/>
    <mergeCell ref="P32:Q32"/>
    <mergeCell ref="P33:Q33"/>
    <mergeCell ref="P34:Q34"/>
    <mergeCell ref="P35:Q35"/>
    <mergeCell ref="P27:Q27"/>
    <mergeCell ref="P28:Q28"/>
    <mergeCell ref="P29:Q29"/>
    <mergeCell ref="P30:Q30"/>
    <mergeCell ref="P39:Q39"/>
    <mergeCell ref="P40:Q40"/>
    <mergeCell ref="P18:Q18"/>
    <mergeCell ref="P19:Q19"/>
    <mergeCell ref="P20:Q20"/>
    <mergeCell ref="P22:Q22"/>
    <mergeCell ref="P21:Q21"/>
    <mergeCell ref="D49:I49"/>
    <mergeCell ref="K49:O49"/>
    <mergeCell ref="P36:Q36"/>
    <mergeCell ref="P24:Q24"/>
    <mergeCell ref="P26:Q26"/>
    <mergeCell ref="P15:Q15"/>
    <mergeCell ref="P16:Q16"/>
    <mergeCell ref="P17:Q17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34" bottom="0.35433070866141736" header="0" footer="0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6.421875" style="63" customWidth="1"/>
    <col min="2" max="2" width="41.00390625" style="63" bestFit="1" customWidth="1"/>
    <col min="3" max="3" width="8.7109375" style="64" bestFit="1" customWidth="1"/>
    <col min="4" max="4" width="17.8515625" style="60" customWidth="1"/>
    <col min="5" max="5" width="4.00390625" style="64" customWidth="1"/>
    <col min="6" max="6" width="17.8515625" style="60" customWidth="1"/>
    <col min="7" max="7" width="4.8515625" style="60" hidden="1" customWidth="1"/>
    <col min="8" max="8" width="15.00390625" style="60" hidden="1" customWidth="1"/>
    <col min="9" max="9" width="14.57421875" style="61" bestFit="1" customWidth="1"/>
    <col min="10" max="16384" width="11.421875" style="55" customWidth="1"/>
  </cols>
  <sheetData>
    <row r="1" ht="12.75"/>
    <row r="2" ht="12.75"/>
    <row r="3" spans="1:256" ht="69.75" customHeight="1">
      <c r="A3" s="51" t="s">
        <v>84</v>
      </c>
      <c r="B3" s="51"/>
      <c r="C3" s="51"/>
      <c r="D3" s="51"/>
      <c r="E3" s="51"/>
      <c r="F3" s="51"/>
      <c r="G3" s="52"/>
      <c r="H3" s="52" t="s">
        <v>0</v>
      </c>
      <c r="I3" s="5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5" spans="1:6" ht="12.75">
      <c r="A5" s="56"/>
      <c r="B5" s="56"/>
      <c r="C5" s="57"/>
      <c r="D5" s="58">
        <v>2020</v>
      </c>
      <c r="E5" s="59"/>
      <c r="F5" s="58">
        <v>2019</v>
      </c>
    </row>
    <row r="6" spans="1:8" ht="12.75">
      <c r="A6" s="62" t="s">
        <v>59</v>
      </c>
      <c r="G6" s="65"/>
      <c r="H6" s="65">
        <f>+D8-F8</f>
        <v>-16165141.370000001</v>
      </c>
    </row>
    <row r="7" ht="12.75">
      <c r="A7" s="62"/>
    </row>
    <row r="8" spans="2:256" ht="12.75">
      <c r="B8" s="62" t="s">
        <v>60</v>
      </c>
      <c r="C8" s="66"/>
      <c r="D8" s="65">
        <v>15859376.82</v>
      </c>
      <c r="E8" s="66"/>
      <c r="F8" s="65">
        <v>32024518.19</v>
      </c>
      <c r="G8" s="67"/>
      <c r="H8" s="67">
        <f>+D10-F10</f>
        <v>-12624971.549999999</v>
      </c>
      <c r="I8" s="68"/>
      <c r="J8" s="69"/>
      <c r="K8" s="69"/>
      <c r="L8" s="69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2.75">
      <c r="A9" s="62"/>
      <c r="G9" s="71"/>
      <c r="H9" s="71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8" ht="13.5" thickBot="1">
      <c r="A10" s="74" t="s">
        <v>61</v>
      </c>
      <c r="B10" s="74" t="s">
        <v>62</v>
      </c>
      <c r="C10" s="75"/>
      <c r="D10" s="65">
        <v>12906842.4</v>
      </c>
      <c r="E10" s="75"/>
      <c r="F10" s="67">
        <v>25531813.95</v>
      </c>
      <c r="G10" s="76"/>
      <c r="H10" s="76">
        <f>+D12-F12</f>
        <v>-3540169.820000002</v>
      </c>
    </row>
    <row r="11" spans="1:6" ht="12.75">
      <c r="A11" s="77" t="s">
        <v>61</v>
      </c>
      <c r="B11" s="77"/>
      <c r="C11" s="78"/>
      <c r="D11" s="71"/>
      <c r="E11" s="78"/>
      <c r="F11" s="71"/>
    </row>
    <row r="12" spans="1:256" ht="13.5" thickBot="1">
      <c r="A12" s="79" t="s">
        <v>61</v>
      </c>
      <c r="B12" s="80" t="s">
        <v>63</v>
      </c>
      <c r="D12" s="81">
        <f>+D8-D10</f>
        <v>2952534.42</v>
      </c>
      <c r="F12" s="81">
        <f>+F8-F10</f>
        <v>6492704.240000002</v>
      </c>
      <c r="G12" s="82"/>
      <c r="H12" s="82"/>
      <c r="I12" s="83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ht="12.75">
      <c r="A13" s="62"/>
      <c r="G13" s="82"/>
      <c r="H13" s="82"/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ht="12.75">
      <c r="A14" s="85" t="s">
        <v>64</v>
      </c>
      <c r="B14" s="85"/>
      <c r="C14" s="86"/>
      <c r="D14" s="82"/>
      <c r="E14" s="86"/>
      <c r="F14" s="82"/>
      <c r="G14" s="87"/>
      <c r="H14" s="87">
        <f aca="true" t="shared" si="0" ref="H14:H22">+D16-F16</f>
        <v>-128679.68000000001</v>
      </c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ht="12.75">
      <c r="A15" s="85"/>
      <c r="B15" s="85"/>
      <c r="C15" s="86"/>
      <c r="D15" s="82"/>
      <c r="E15" s="86"/>
      <c r="F15" s="82"/>
      <c r="G15" s="82"/>
      <c r="H15" s="82">
        <f t="shared" si="0"/>
        <v>-149233.59</v>
      </c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ht="12.75">
      <c r="A16" s="85"/>
      <c r="B16" s="88" t="s">
        <v>65</v>
      </c>
      <c r="C16" s="89"/>
      <c r="D16" s="87">
        <v>103138.73</v>
      </c>
      <c r="E16" s="89"/>
      <c r="F16" s="87">
        <v>231818.41</v>
      </c>
      <c r="G16" s="82"/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ht="12.75">
      <c r="A17" s="85" t="s">
        <v>61</v>
      </c>
      <c r="B17" s="85" t="s">
        <v>66</v>
      </c>
      <c r="C17" s="86"/>
      <c r="D17" s="82">
        <v>132888.67</v>
      </c>
      <c r="E17" s="86"/>
      <c r="F17" s="82">
        <v>282122.26</v>
      </c>
      <c r="G17" s="82"/>
      <c r="H17" s="82">
        <f t="shared" si="0"/>
        <v>-823099.49</v>
      </c>
      <c r="I17" s="83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ht="12.75">
      <c r="A18" s="85"/>
      <c r="B18" s="85" t="s">
        <v>67</v>
      </c>
      <c r="C18" s="86"/>
      <c r="D18" s="82">
        <v>37213.31</v>
      </c>
      <c r="E18" s="86"/>
      <c r="F18" s="82">
        <v>92052.78</v>
      </c>
      <c r="G18" s="82"/>
      <c r="H18" s="82">
        <f t="shared" si="0"/>
        <v>-246273.70999999996</v>
      </c>
      <c r="I18" s="83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ht="12.75">
      <c r="A19" s="85"/>
      <c r="B19" s="85" t="s">
        <v>68</v>
      </c>
      <c r="C19" s="86"/>
      <c r="D19" s="82">
        <v>773319.76</v>
      </c>
      <c r="E19" s="86"/>
      <c r="F19" s="82">
        <v>1596419.25</v>
      </c>
      <c r="G19" s="82"/>
      <c r="H19" s="82">
        <f t="shared" si="0"/>
        <v>-564177.3900000001</v>
      </c>
      <c r="I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2.75">
      <c r="A20" s="85" t="s">
        <v>61</v>
      </c>
      <c r="B20" s="85" t="s">
        <v>69</v>
      </c>
      <c r="C20" s="86"/>
      <c r="D20" s="92">
        <v>111305.45</v>
      </c>
      <c r="E20" s="86"/>
      <c r="F20" s="82">
        <v>357579.16</v>
      </c>
      <c r="G20" s="82"/>
      <c r="H20" s="82">
        <f t="shared" si="0"/>
        <v>-514077.92</v>
      </c>
      <c r="I20" s="8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ht="12.75">
      <c r="A21" s="93" t="s">
        <v>61</v>
      </c>
      <c r="B21" s="85" t="s">
        <v>70</v>
      </c>
      <c r="C21" s="86"/>
      <c r="D21" s="82">
        <v>491363.92</v>
      </c>
      <c r="E21" s="86"/>
      <c r="F21" s="82">
        <v>1055541.31</v>
      </c>
      <c r="G21" s="67"/>
      <c r="H21" s="67">
        <f t="shared" si="0"/>
        <v>0</v>
      </c>
      <c r="I21" s="68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</row>
    <row r="22" spans="1:8" ht="13.5" thickBot="1">
      <c r="A22" s="85"/>
      <c r="B22" s="85" t="s">
        <v>71</v>
      </c>
      <c r="C22" s="86"/>
      <c r="D22" s="92">
        <v>334938.58</v>
      </c>
      <c r="E22" s="86"/>
      <c r="F22" s="82">
        <v>849016.5</v>
      </c>
      <c r="G22" s="76"/>
      <c r="H22" s="76">
        <f t="shared" si="0"/>
        <v>-2480381.25</v>
      </c>
    </row>
    <row r="23" spans="1:256" ht="12.75">
      <c r="A23" s="74"/>
      <c r="B23" s="74"/>
      <c r="C23" s="75"/>
      <c r="D23" s="67"/>
      <c r="E23" s="75"/>
      <c r="F23" s="67"/>
      <c r="G23" s="71"/>
      <c r="H23" s="71"/>
      <c r="I23" s="72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6" ht="13.5" thickBot="1">
      <c r="A24" s="62" t="s">
        <v>61</v>
      </c>
      <c r="B24" s="80"/>
      <c r="D24" s="81">
        <f>SUM(D16:D23)</f>
        <v>1984168.42</v>
      </c>
      <c r="F24" s="81">
        <f>SUM(F16:F23)</f>
        <v>4464549.67</v>
      </c>
    </row>
    <row r="25" spans="1:8" ht="12.75">
      <c r="A25" s="77"/>
      <c r="B25" s="77"/>
      <c r="C25" s="78"/>
      <c r="D25" s="71"/>
      <c r="E25" s="78"/>
      <c r="F25" s="71"/>
      <c r="G25" s="94"/>
      <c r="H25" s="94">
        <f aca="true" t="shared" si="1" ref="H25:H41">+D27-F27</f>
        <v>-1059788.5700000022</v>
      </c>
    </row>
    <row r="26" spans="7:8" ht="12.75">
      <c r="G26" s="94"/>
      <c r="H26" s="94">
        <f t="shared" si="1"/>
        <v>0</v>
      </c>
    </row>
    <row r="27" spans="2:8" ht="12.75">
      <c r="B27" s="95" t="s">
        <v>72</v>
      </c>
      <c r="C27" s="89"/>
      <c r="D27" s="87">
        <f>+D12-D24</f>
        <v>968366</v>
      </c>
      <c r="E27" s="89"/>
      <c r="F27" s="87">
        <f>+F12-F24</f>
        <v>2028154.5700000022</v>
      </c>
      <c r="G27" s="94"/>
      <c r="H27" s="94">
        <f t="shared" si="1"/>
        <v>0</v>
      </c>
    </row>
    <row r="28" spans="2:8" ht="12.75">
      <c r="B28" s="96"/>
      <c r="C28" s="89"/>
      <c r="D28" s="87"/>
      <c r="E28" s="89"/>
      <c r="F28" s="87"/>
      <c r="G28" s="94"/>
      <c r="H28" s="94">
        <f t="shared" si="1"/>
        <v>0</v>
      </c>
    </row>
    <row r="29" spans="1:8" ht="12.75">
      <c r="A29" s="63" t="s">
        <v>73</v>
      </c>
      <c r="B29" s="96"/>
      <c r="C29" s="89"/>
      <c r="D29" s="87"/>
      <c r="E29" s="89"/>
      <c r="F29" s="87"/>
      <c r="G29" s="97"/>
      <c r="H29" s="97">
        <f t="shared" si="1"/>
        <v>-350284.49999999994</v>
      </c>
    </row>
    <row r="30" spans="2:8" ht="12.75">
      <c r="B30" s="96"/>
      <c r="C30" s="89"/>
      <c r="D30" s="87"/>
      <c r="E30" s="89"/>
      <c r="F30" s="87"/>
      <c r="G30" s="97"/>
      <c r="H30" s="97"/>
    </row>
    <row r="31" spans="2:8" ht="12.75">
      <c r="B31" s="96" t="s">
        <v>74</v>
      </c>
      <c r="C31" s="89"/>
      <c r="D31" s="87">
        <v>304276.32</v>
      </c>
      <c r="E31" s="89"/>
      <c r="F31" s="87">
        <v>654560.82</v>
      </c>
      <c r="G31" s="94"/>
      <c r="H31" s="94">
        <f t="shared" si="1"/>
        <v>0</v>
      </c>
    </row>
    <row r="32" spans="2:8" ht="12.75">
      <c r="B32" s="96" t="s">
        <v>75</v>
      </c>
      <c r="C32" s="89"/>
      <c r="D32" s="87">
        <v>4859.94</v>
      </c>
      <c r="E32" s="89"/>
      <c r="F32" s="87">
        <v>8342.11</v>
      </c>
      <c r="G32" s="94"/>
      <c r="H32" s="94">
        <f t="shared" si="1"/>
        <v>-706021.9000000022</v>
      </c>
    </row>
    <row r="33" spans="2:8" ht="12.75">
      <c r="B33" s="96"/>
      <c r="C33" s="89"/>
      <c r="D33" s="87"/>
      <c r="E33" s="89"/>
      <c r="F33" s="87"/>
      <c r="G33" s="94"/>
      <c r="H33" s="94">
        <f t="shared" si="1"/>
        <v>0</v>
      </c>
    </row>
    <row r="34" spans="2:8" ht="12.75">
      <c r="B34" s="98" t="s">
        <v>76</v>
      </c>
      <c r="C34" s="89"/>
      <c r="D34" s="99">
        <f>+D27-D31-D32</f>
        <v>659229.74</v>
      </c>
      <c r="E34" s="89"/>
      <c r="F34" s="99">
        <f>+F27-F31-F32</f>
        <v>1365251.6400000022</v>
      </c>
      <c r="G34" s="94"/>
      <c r="H34" s="94">
        <f>+D36-F36</f>
        <v>0</v>
      </c>
    </row>
    <row r="35" spans="2:8" ht="12.75">
      <c r="B35" s="96"/>
      <c r="C35" s="89"/>
      <c r="D35" s="87"/>
      <c r="E35" s="89"/>
      <c r="F35" s="87"/>
      <c r="G35" s="94"/>
      <c r="H35" s="94">
        <f t="shared" si="1"/>
        <v>0</v>
      </c>
    </row>
    <row r="36" spans="1:8" ht="12.75">
      <c r="A36" s="96" t="s">
        <v>77</v>
      </c>
      <c r="B36" s="100"/>
      <c r="C36" s="89"/>
      <c r="D36" s="101">
        <v>0</v>
      </c>
      <c r="E36" s="89"/>
      <c r="F36" s="101">
        <v>0</v>
      </c>
      <c r="G36" s="94"/>
      <c r="H36" s="94">
        <f t="shared" si="1"/>
        <v>-706021.9000000022</v>
      </c>
    </row>
    <row r="37" spans="2:8" ht="12.75">
      <c r="B37" s="96"/>
      <c r="C37" s="89"/>
      <c r="D37" s="87"/>
      <c r="E37" s="89"/>
      <c r="F37" s="87"/>
      <c r="G37" s="94"/>
      <c r="H37" s="94">
        <f t="shared" si="1"/>
        <v>0</v>
      </c>
    </row>
    <row r="38" spans="1:8" ht="12.75">
      <c r="A38" s="100"/>
      <c r="B38" s="80" t="s">
        <v>78</v>
      </c>
      <c r="C38" s="89"/>
      <c r="D38" s="99">
        <f>+D34-D40</f>
        <v>659229.74</v>
      </c>
      <c r="E38" s="89"/>
      <c r="F38" s="99">
        <f>+F34-F36</f>
        <v>1365251.6400000022</v>
      </c>
      <c r="G38" s="94"/>
      <c r="H38" s="94">
        <f>+D40-F40</f>
        <v>-423207.6949</v>
      </c>
    </row>
    <row r="39" spans="2:8" ht="12.75">
      <c r="B39" s="96"/>
      <c r="C39" s="89"/>
      <c r="D39" s="87"/>
      <c r="E39" s="89"/>
      <c r="F39" s="87"/>
      <c r="G39" s="94"/>
      <c r="H39" s="94"/>
    </row>
    <row r="40" spans="1:8" ht="12.75">
      <c r="A40" s="96" t="s">
        <v>79</v>
      </c>
      <c r="B40" s="100"/>
      <c r="C40" s="89"/>
      <c r="D40" s="101">
        <v>0</v>
      </c>
      <c r="E40" s="89"/>
      <c r="F40" s="87">
        <v>423207.6949</v>
      </c>
      <c r="H40" s="60">
        <f t="shared" si="1"/>
        <v>0</v>
      </c>
    </row>
    <row r="41" spans="1:8" ht="12.75">
      <c r="A41" s="96" t="s">
        <v>80</v>
      </c>
      <c r="B41" s="100"/>
      <c r="C41" s="89"/>
      <c r="D41" s="101"/>
      <c r="E41" s="89"/>
      <c r="F41" s="87">
        <v>50747.9549</v>
      </c>
      <c r="G41" s="94"/>
      <c r="H41" s="94">
        <f t="shared" si="1"/>
        <v>-232066.25020000222</v>
      </c>
    </row>
    <row r="42" spans="7:8" ht="12.75">
      <c r="G42" s="94"/>
      <c r="H42" s="94"/>
    </row>
    <row r="43" spans="1:8" ht="13.5" thickBot="1">
      <c r="A43" s="102"/>
      <c r="B43" s="103" t="s">
        <v>81</v>
      </c>
      <c r="C43" s="104"/>
      <c r="D43" s="105">
        <f>+D38-D36</f>
        <v>659229.74</v>
      </c>
      <c r="E43" s="104"/>
      <c r="F43" s="105">
        <f>+F38-F40-F41</f>
        <v>891295.9902000022</v>
      </c>
      <c r="G43" s="94"/>
      <c r="H43" s="94"/>
    </row>
    <row r="44" spans="2:256" ht="13.5" thickTop="1">
      <c r="B44" s="96"/>
      <c r="C44" s="89"/>
      <c r="D44" s="87"/>
      <c r="E44" s="89"/>
      <c r="F44" s="87"/>
      <c r="G44" s="106"/>
      <c r="H44" s="106"/>
      <c r="I44" s="106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2:256" ht="12.75">
      <c r="B45" s="96"/>
      <c r="C45" s="89"/>
      <c r="D45" s="87"/>
      <c r="E45" s="89"/>
      <c r="F45" s="87"/>
      <c r="G45" s="106"/>
      <c r="H45" s="106"/>
      <c r="I45" s="106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</row>
    <row r="46" spans="2:6" ht="12.75">
      <c r="B46" s="96"/>
      <c r="C46" s="89"/>
      <c r="D46" s="87"/>
      <c r="E46" s="89"/>
      <c r="F46" s="87"/>
    </row>
    <row r="47" spans="1:6" ht="25.5">
      <c r="A47" s="70"/>
      <c r="B47" s="107" t="s">
        <v>82</v>
      </c>
      <c r="C47" s="70"/>
      <c r="D47" s="108" t="s">
        <v>83</v>
      </c>
      <c r="E47" s="108"/>
      <c r="F47" s="108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2020-07-29T16:05:30Z</cp:lastPrinted>
  <dcterms:created xsi:type="dcterms:W3CDTF">2019-04-29T15:21:29Z</dcterms:created>
  <dcterms:modified xsi:type="dcterms:W3CDTF">2020-07-29T16:05:35Z</dcterms:modified>
  <cp:category/>
  <cp:version/>
  <cp:contentType/>
  <cp:contentStatus/>
</cp:coreProperties>
</file>