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6. Junio\"/>
    </mc:Choice>
  </mc:AlternateContent>
  <xr:revisionPtr revIDLastSave="0" documentId="13_ncr:1_{53637AA3-30CD-4B76-B216-0D7028E94D0E}" xr6:coauthVersionLast="44" xr6:coauthVersionMax="44" xr10:uidLastSave="{00000000-0000-0000-0000-000000000000}"/>
  <bookViews>
    <workbookView xWindow="-120" yWindow="-120" windowWidth="29040" windowHeight="15840" activeTab="1" xr2:uid="{9C148EEA-86B1-4A83-A807-70E0EAFBC09C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BG!$A$1:$E$54</definedName>
    <definedName name="_xlnm.Print_Area" localSheetId="1">ER!$A$1:$D$49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2" l="1"/>
  <c r="D28" i="2"/>
  <c r="D27" i="2"/>
  <c r="D29" i="2" s="1"/>
  <c r="D22" i="2"/>
  <c r="D19" i="2"/>
  <c r="D18" i="2"/>
  <c r="D17" i="2"/>
  <c r="D20" i="2"/>
  <c r="D13" i="2"/>
  <c r="D12" i="2"/>
  <c r="D11" i="2"/>
  <c r="D10" i="2"/>
  <c r="D14" i="2" s="1"/>
  <c r="D24" i="2" s="1"/>
  <c r="C44" i="1"/>
  <c r="C43" i="1"/>
  <c r="D37" i="1"/>
  <c r="D36" i="1"/>
  <c r="C33" i="1"/>
  <c r="C30" i="1"/>
  <c r="C29" i="1"/>
  <c r="C26" i="1"/>
  <c r="C25" i="1"/>
  <c r="C24" i="1"/>
  <c r="C17" i="1"/>
  <c r="D18" i="1" s="1"/>
  <c r="C14" i="1"/>
  <c r="D15" i="1" s="1"/>
  <c r="C11" i="1"/>
  <c r="C10" i="1"/>
  <c r="C9" i="1"/>
  <c r="C8" i="1"/>
  <c r="D38" i="1" l="1"/>
  <c r="D45" i="1"/>
  <c r="D34" i="1"/>
  <c r="D31" i="1"/>
  <c r="D27" i="1"/>
  <c r="D12" i="1"/>
  <c r="D20" i="1" s="1"/>
  <c r="D31" i="2"/>
  <c r="D36" i="2" s="1"/>
  <c r="D40" i="1" l="1"/>
  <c r="D47" i="1" s="1"/>
</calcChain>
</file>

<file path=xl/sharedStrings.xml><?xml version="1.0" encoding="utf-8"?>
<sst xmlns="http://schemas.openxmlformats.org/spreadsheetml/2006/main" count="74" uniqueCount="68">
  <si>
    <t>Atlántida Vida, S.A., Seguros de Personas</t>
  </si>
  <si>
    <t>Balance General al 30 de Junio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</si>
  <si>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</si>
  <si>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</si>
  <si>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</si>
  <si>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</si>
  <si>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</si>
  <si>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</si>
  <si>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</si>
  <si>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</si>
  <si>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</si>
  <si>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</si>
  <si>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</si>
  <si>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</si>
  <si>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</si>
  <si>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</si>
  <si>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</si>
  <si>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</si>
  <si>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</si>
  <si>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</si>
  <si>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</si>
  <si>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</si>
  <si>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</si>
  <si>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</si>
  <si>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</si>
  <si>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</si>
  <si>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</si>
  <si>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</si>
  <si>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</si>
  <si>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</si>
  <si>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</si>
  <si>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</si>
  <si>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</si>
  <si>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</si>
  <si>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</si>
  <si>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</si>
  <si>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</si>
  <si>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</si>
  <si>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</si>
  <si>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</si>
  <si>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</si>
  <si>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</si>
  <si>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</si>
  <si>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</si>
  <si>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</si>
  <si>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Junio de 2020</t>
  </si>
  <si>
    <t>INGRESOS POR OPERACIONES DE SEGUROS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</si>
  <si>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</si>
  <si>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</si>
  <si>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</si>
  <si>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</si>
  <si>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</si>
  <si>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</si>
  <si>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</si>
  <si>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</si>
  <si>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</si>
  <si>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</si>
  <si>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</si>
  <si>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</si>
  <si>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</si>
  <si>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</si>
  <si>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</si>
  <si>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</si>
  <si>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</si>
  <si>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</si>
  <si>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PÉRDIDA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</si>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</sst>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5" fillId="0" borderId="0" xfId="0" applyNumberFormat="1" applyFont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H4">
            <v>0</v>
          </cell>
        </row>
        <row r="27">
          <cell r="H27">
            <v>2523213.52</v>
          </cell>
        </row>
        <row r="34">
          <cell r="H34">
            <v>0</v>
          </cell>
        </row>
        <row r="39">
          <cell r="H39">
            <v>4178786.19</v>
          </cell>
        </row>
        <row r="360">
          <cell r="H360">
            <v>71273.48</v>
          </cell>
        </row>
        <row r="706">
          <cell r="H706">
            <v>1219286.3799999999</v>
          </cell>
        </row>
        <row r="783">
          <cell r="H783">
            <v>8589.1200000000008</v>
          </cell>
        </row>
        <row r="808">
          <cell r="H808">
            <v>498695.92</v>
          </cell>
        </row>
        <row r="818">
          <cell r="H818">
            <v>700</v>
          </cell>
        </row>
        <row r="826">
          <cell r="H826">
            <v>156581.89000000001</v>
          </cell>
        </row>
        <row r="830">
          <cell r="H830">
            <v>0</v>
          </cell>
        </row>
        <row r="839">
          <cell r="H839">
            <v>0</v>
          </cell>
        </row>
        <row r="910">
          <cell r="H910">
            <v>0</v>
          </cell>
        </row>
        <row r="927">
          <cell r="H927">
            <v>-1940.14</v>
          </cell>
        </row>
        <row r="930">
          <cell r="H930">
            <v>0</v>
          </cell>
        </row>
        <row r="933">
          <cell r="H933">
            <v>0</v>
          </cell>
        </row>
        <row r="1055">
          <cell r="H1055">
            <v>-47981.89</v>
          </cell>
        </row>
        <row r="1124">
          <cell r="H1124">
            <v>0</v>
          </cell>
        </row>
        <row r="1159">
          <cell r="H1159">
            <v>0</v>
          </cell>
        </row>
        <row r="1177">
          <cell r="H1177">
            <v>0</v>
          </cell>
        </row>
        <row r="1603">
          <cell r="H1603">
            <v>0</v>
          </cell>
        </row>
        <row r="1655">
          <cell r="H1655">
            <v>0</v>
          </cell>
        </row>
        <row r="1672">
          <cell r="H1672">
            <v>-690334.4</v>
          </cell>
        </row>
        <row r="1694">
          <cell r="H1694">
            <v>-28763.93</v>
          </cell>
        </row>
        <row r="1716">
          <cell r="H1716">
            <v>-375740.24</v>
          </cell>
        </row>
        <row r="1773">
          <cell r="H1773">
            <v>-721607.15</v>
          </cell>
        </row>
        <row r="1829">
          <cell r="H1829">
            <v>-13311.3</v>
          </cell>
        </row>
        <row r="1854">
          <cell r="H1854">
            <v>-809605.26</v>
          </cell>
        </row>
        <row r="1909">
          <cell r="H1909">
            <v>-1268.95</v>
          </cell>
        </row>
        <row r="1944">
          <cell r="H1944">
            <v>-6015000</v>
          </cell>
        </row>
        <row r="1953">
          <cell r="H1953">
            <v>-168167.75</v>
          </cell>
        </row>
        <row r="1959">
          <cell r="H1959">
            <v>-8281.23</v>
          </cell>
        </row>
        <row r="1969">
          <cell r="H1969">
            <v>154157.63</v>
          </cell>
        </row>
        <row r="2932">
          <cell r="H2932">
            <v>417653.91</v>
          </cell>
        </row>
        <row r="3198">
          <cell r="H3198">
            <v>771708.63</v>
          </cell>
        </row>
        <row r="3621">
          <cell r="H3621">
            <v>257406.35</v>
          </cell>
        </row>
        <row r="4183">
          <cell r="H4183">
            <v>0</v>
          </cell>
        </row>
        <row r="4622">
          <cell r="H4622">
            <v>28911.23</v>
          </cell>
        </row>
        <row r="4632">
          <cell r="H4632">
            <v>20.239999999999998</v>
          </cell>
        </row>
        <row r="4634">
          <cell r="H4634">
            <v>0</v>
          </cell>
        </row>
        <row r="4638">
          <cell r="H4638">
            <v>1046.69</v>
          </cell>
        </row>
        <row r="4642">
          <cell r="H4642">
            <v>0</v>
          </cell>
        </row>
        <row r="4644">
          <cell r="H4644">
            <v>0</v>
          </cell>
        </row>
        <row r="4647">
          <cell r="H4647">
            <v>354114.03</v>
          </cell>
        </row>
        <row r="4726">
          <cell r="H4726">
            <v>1060.21</v>
          </cell>
        </row>
        <row r="4743">
          <cell r="H4743">
            <v>-1671257.13</v>
          </cell>
        </row>
        <row r="5191">
          <cell r="H5191">
            <v>-2688.27</v>
          </cell>
        </row>
        <row r="6494">
          <cell r="H6494">
            <v>-19438.669999999998</v>
          </cell>
        </row>
        <row r="6683">
          <cell r="H6683">
            <v>0</v>
          </cell>
        </row>
        <row r="7027">
          <cell r="H7027">
            <v>-65510.28</v>
          </cell>
        </row>
        <row r="7100">
          <cell r="H7100">
            <v>-1036.45</v>
          </cell>
        </row>
        <row r="7110">
          <cell r="H7110">
            <v>-1272.3800000000001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E185-167C-4548-ABCF-D39246DF6C89}">
  <sheetPr>
    <tabColor theme="0" tint="-0.249977111117893"/>
  </sheetPr>
  <dimension ref="A1:O1973"/>
  <sheetViews>
    <sheetView showGridLines="0" zoomScaleNormal="100" workbookViewId="0">
      <selection activeCell="F12" sqref="F1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8.1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f>+[1]Balanza!H4+[1]Balanza!H27+[1]Balanza!H34</f>
        <v>2523213.52</v>
      </c>
      <c r="D8" s="8"/>
      <c r="G8" s="8"/>
    </row>
    <row r="9" spans="1:11" s="6" customFormat="1" ht="12.95" customHeight="1" x14ac:dyDescent="0.2">
      <c r="A9" s="11" t="s">
        <v>6</v>
      </c>
      <c r="C9" s="8">
        <f>+[1]Balanza!H39</f>
        <v>4178786.19</v>
      </c>
      <c r="D9" s="8"/>
      <c r="G9" s="8"/>
    </row>
    <row r="10" spans="1:11" s="6" customFormat="1" ht="12.95" customHeight="1" x14ac:dyDescent="0.2">
      <c r="A10" s="11" t="s">
        <v>7</v>
      </c>
      <c r="C10" s="8">
        <f>+[1]Balanza!H360</f>
        <v>71273.48</v>
      </c>
      <c r="D10" s="8"/>
      <c r="G10" s="8"/>
    </row>
    <row r="11" spans="1:11" s="6" customFormat="1" ht="12.95" customHeight="1" x14ac:dyDescent="0.2">
      <c r="A11" s="11" t="s">
        <v>8</v>
      </c>
      <c r="C11" s="8">
        <f>+[1]Balanza!H706</f>
        <v>1219286.3799999999</v>
      </c>
      <c r="D11" s="8"/>
      <c r="G11" s="8"/>
    </row>
    <row r="12" spans="1:11" s="6" customFormat="1" ht="12.95" customHeight="1" x14ac:dyDescent="0.2">
      <c r="A12" s="5" t="s">
        <v>9</v>
      </c>
      <c r="C12" s="12"/>
      <c r="D12" s="13">
        <f>SUM(C8:C11)</f>
        <v>7992559.5700000003</v>
      </c>
      <c r="G12" s="8"/>
      <c r="H12" s="14"/>
    </row>
    <row r="13" spans="1:11" s="6" customFormat="1" ht="12.95" customHeight="1" x14ac:dyDescent="0.2">
      <c r="A13" s="5" t="s">
        <v>10</v>
      </c>
      <c r="C13" s="8"/>
      <c r="D13" s="8"/>
      <c r="G13" s="8"/>
    </row>
    <row r="14" spans="1:11" s="6" customFormat="1" ht="12.95" customHeight="1" x14ac:dyDescent="0.2">
      <c r="A14" s="11" t="s">
        <v>11</v>
      </c>
      <c r="C14" s="15">
        <f>+[1]Balanza!H808+[1]Balanza!H818+[1]Balanza!H826+[1]Balanza!H830+[1]Balanza!H839</f>
        <v>655977.81000000006</v>
      </c>
      <c r="D14" s="8"/>
      <c r="G14" s="8"/>
    </row>
    <row r="15" spans="1:11" s="6" customFormat="1" ht="12.95" customHeight="1" x14ac:dyDescent="0.2">
      <c r="A15" s="5" t="s">
        <v>12</v>
      </c>
      <c r="C15" s="8"/>
      <c r="D15" s="13">
        <f>SUM(C14:C14)</f>
        <v>655977.81000000006</v>
      </c>
      <c r="G15" s="8"/>
      <c r="H15" s="14"/>
      <c r="J15" s="16"/>
      <c r="K15" s="16"/>
    </row>
    <row r="16" spans="1:11" s="6" customFormat="1" ht="12.95" customHeight="1" x14ac:dyDescent="0.2">
      <c r="A16" s="5" t="s">
        <v>13</v>
      </c>
      <c r="C16" s="8"/>
      <c r="D16" s="8"/>
      <c r="H16" s="14"/>
    </row>
    <row r="17" spans="1:15" s="6" customFormat="1" ht="12.95" customHeight="1" x14ac:dyDescent="0.2">
      <c r="A17" s="6" t="s">
        <v>14</v>
      </c>
      <c r="C17" s="15">
        <f>+[1]Balanza!H783</f>
        <v>8589.1200000000008</v>
      </c>
      <c r="D17" s="8"/>
    </row>
    <row r="18" spans="1:15" s="6" customFormat="1" ht="12.95" customHeight="1" x14ac:dyDescent="0.2">
      <c r="A18" s="17" t="s">
        <v>15</v>
      </c>
      <c r="C18" s="8"/>
      <c r="D18" s="18">
        <f>SUM(C17)</f>
        <v>8589.1200000000008</v>
      </c>
      <c r="G18" s="8"/>
    </row>
    <row r="19" spans="1:15" s="6" customFormat="1" ht="12.95" customHeight="1" x14ac:dyDescent="0.2">
      <c r="A19" s="11" t="s">
        <v>16</v>
      </c>
      <c r="C19" s="8"/>
      <c r="D19" s="8"/>
    </row>
    <row r="20" spans="1:15" s="6" customFormat="1" ht="12.95" customHeight="1" thickBot="1" x14ac:dyDescent="0.25">
      <c r="A20" s="19" t="s">
        <v>17</v>
      </c>
      <c r="C20" s="8"/>
      <c r="D20" s="20">
        <f>+D12+D15+D18</f>
        <v>8657126.5</v>
      </c>
      <c r="I20" s="16"/>
    </row>
    <row r="21" spans="1:15" s="6" customFormat="1" ht="12.95" customHeight="1" thickTop="1" x14ac:dyDescent="0.2">
      <c r="A21" s="21" t="s">
        <v>16</v>
      </c>
      <c r="C21" s="8"/>
      <c r="D21" s="8"/>
    </row>
    <row r="22" spans="1:15" s="6" customFormat="1" ht="12.95" customHeight="1" x14ac:dyDescent="0.2">
      <c r="A22" s="5" t="s">
        <v>18</v>
      </c>
      <c r="C22" s="8"/>
      <c r="D22" s="8"/>
    </row>
    <row r="23" spans="1:15" s="6" customFormat="1" ht="12.95" customHeight="1" x14ac:dyDescent="0.2">
      <c r="A23" s="19" t="s">
        <v>19</v>
      </c>
      <c r="C23" s="8"/>
      <c r="D23" s="8"/>
      <c r="O23" s="22"/>
    </row>
    <row r="24" spans="1:15" s="6" customFormat="1" ht="12.95" customHeight="1" x14ac:dyDescent="0.2">
      <c r="A24" s="11" t="s">
        <v>20</v>
      </c>
      <c r="C24" s="8">
        <f>+[1]Balanza!H1773*-1</f>
        <v>721607.15</v>
      </c>
      <c r="D24" s="8"/>
      <c r="G24" s="8"/>
    </row>
    <row r="25" spans="1:15" s="6" customFormat="1" ht="12.95" customHeight="1" x14ac:dyDescent="0.2">
      <c r="A25" s="11" t="s">
        <v>21</v>
      </c>
      <c r="C25" s="8">
        <f>+[1]Balanza!H1716*-1</f>
        <v>375740.24</v>
      </c>
      <c r="D25" s="8"/>
    </row>
    <row r="26" spans="1:15" s="6" customFormat="1" ht="12.95" customHeight="1" x14ac:dyDescent="0.2">
      <c r="A26" s="11" t="s">
        <v>22</v>
      </c>
      <c r="C26" s="8">
        <f>+[1]Balanza!H1829*-1</f>
        <v>13311.3</v>
      </c>
      <c r="D26" s="8"/>
    </row>
    <row r="27" spans="1:15" s="6" customFormat="1" ht="12.95" customHeight="1" x14ac:dyDescent="0.2">
      <c r="A27" s="17" t="s">
        <v>23</v>
      </c>
      <c r="C27" s="12"/>
      <c r="D27" s="13">
        <f>SUM(C24:C26)</f>
        <v>1110658.6900000002</v>
      </c>
    </row>
    <row r="28" spans="1:15" s="6" customFormat="1" ht="12.95" customHeight="1" x14ac:dyDescent="0.2">
      <c r="A28" s="17" t="s">
        <v>24</v>
      </c>
      <c r="C28" s="8"/>
      <c r="D28" s="8"/>
    </row>
    <row r="29" spans="1:15" s="6" customFormat="1" ht="12.95" customHeight="1" x14ac:dyDescent="0.2">
      <c r="A29" s="6" t="s">
        <v>25</v>
      </c>
      <c r="C29" s="8">
        <f>+[1]Balanza!H1854*-1</f>
        <v>809605.26</v>
      </c>
      <c r="D29" s="8"/>
    </row>
    <row r="30" spans="1:15" s="6" customFormat="1" ht="12.95" customHeight="1" x14ac:dyDescent="0.2">
      <c r="A30" s="21" t="s">
        <v>26</v>
      </c>
      <c r="C30" s="8">
        <f>+[1]Balanza!H1909*-1</f>
        <v>1268.95</v>
      </c>
      <c r="D30" s="8"/>
      <c r="G30" s="14"/>
    </row>
    <row r="31" spans="1:15" s="6" customFormat="1" ht="12.95" customHeight="1" x14ac:dyDescent="0.2">
      <c r="A31" s="17" t="s">
        <v>27</v>
      </c>
      <c r="C31" s="12"/>
      <c r="D31" s="13">
        <f>SUM(C29:C30)</f>
        <v>810874.21</v>
      </c>
    </row>
    <row r="32" spans="1:15" s="6" customFormat="1" ht="12.95" customHeight="1" x14ac:dyDescent="0.2">
      <c r="A32" s="17" t="s">
        <v>28</v>
      </c>
      <c r="C32" s="8"/>
      <c r="D32" s="8"/>
      <c r="F32" s="24"/>
    </row>
    <row r="33" spans="1:8" s="6" customFormat="1" ht="12.95" customHeight="1" x14ac:dyDescent="0.2">
      <c r="A33" s="6" t="s">
        <v>29</v>
      </c>
      <c r="C33" s="8">
        <f>([1]Balanza!H910*-1)+([1]Balanza!H927*-1)+([1]Balanza!H930*-1)+([1]Balanza!H933*-1)+([1]Balanza!H1055*-1)+([1]Balanza!H1124*-1)+([1]Balanza!H1159*-1)+([1]Balanza!H1177*-1)+([1]Balanza!H1603*-1)+([1]Balanza!H1655*-1)</f>
        <v>49922.03</v>
      </c>
      <c r="D33" s="8"/>
      <c r="F33" s="22"/>
    </row>
    <row r="34" spans="1:8" s="6" customFormat="1" ht="12.95" customHeight="1" x14ac:dyDescent="0.2">
      <c r="A34" s="17" t="s">
        <v>30</v>
      </c>
      <c r="C34" s="12"/>
      <c r="D34" s="13">
        <f>SUM(C33:C33)</f>
        <v>49922.03</v>
      </c>
      <c r="G34" s="14"/>
      <c r="H34" s="25"/>
    </row>
    <row r="35" spans="1:8" s="6" customFormat="1" ht="12.95" customHeight="1" x14ac:dyDescent="0.2">
      <c r="A35" s="17" t="s">
        <v>31</v>
      </c>
      <c r="C35" s="8"/>
      <c r="D35" s="8"/>
    </row>
    <row r="36" spans="1:8" s="6" customFormat="1" ht="12.95" customHeight="1" x14ac:dyDescent="0.2">
      <c r="A36" s="6" t="s">
        <v>32</v>
      </c>
      <c r="C36" s="8"/>
      <c r="D36" s="8">
        <f>+[1]Balanza!H1672*-1</f>
        <v>690334.4</v>
      </c>
    </row>
    <row r="37" spans="1:8" s="6" customFormat="1" ht="12.95" customHeight="1" x14ac:dyDescent="0.2">
      <c r="A37" s="6" t="s">
        <v>33</v>
      </c>
      <c r="C37" s="8"/>
      <c r="D37" s="8">
        <f>+[1]Balanza!H1694*-1</f>
        <v>28763.93</v>
      </c>
    </row>
    <row r="38" spans="1:8" s="6" customFormat="1" ht="12.95" customHeight="1" x14ac:dyDescent="0.2">
      <c r="A38" s="17" t="s">
        <v>34</v>
      </c>
      <c r="C38" s="8"/>
      <c r="D38" s="13">
        <f>SUM(D36:D37)</f>
        <v>719098.33000000007</v>
      </c>
    </row>
    <row r="39" spans="1:8" s="6" customFormat="1" ht="12.95" customHeight="1" x14ac:dyDescent="0.2">
      <c r="C39" s="8"/>
      <c r="D39" s="8"/>
    </row>
    <row r="40" spans="1:8" s="6" customFormat="1" ht="12.95" customHeight="1" x14ac:dyDescent="0.2">
      <c r="A40" s="17" t="s">
        <v>35</v>
      </c>
      <c r="C40" s="8"/>
      <c r="D40" s="18">
        <f>+D27+D31+D34+D38</f>
        <v>2690553.2600000002</v>
      </c>
    </row>
    <row r="41" spans="1:8" s="6" customFormat="1" ht="12.95" customHeight="1" x14ac:dyDescent="0.2">
      <c r="A41" s="6" t="s">
        <v>16</v>
      </c>
      <c r="C41" s="8"/>
      <c r="D41" s="8"/>
    </row>
    <row r="42" spans="1:8" s="6" customFormat="1" ht="12.95" customHeight="1" x14ac:dyDescent="0.2">
      <c r="A42" s="17" t="s">
        <v>36</v>
      </c>
      <c r="C42" s="8"/>
      <c r="D42" s="8"/>
    </row>
    <row r="43" spans="1:8" s="6" customFormat="1" ht="12.95" customHeight="1" x14ac:dyDescent="0.2">
      <c r="A43" s="6" t="s">
        <v>37</v>
      </c>
      <c r="C43" s="8">
        <f>+[1]Balanza!H1944*-1</f>
        <v>6015000</v>
      </c>
      <c r="D43" s="8"/>
    </row>
    <row r="44" spans="1:8" s="6" customFormat="1" ht="12.95" customHeight="1" x14ac:dyDescent="0.2">
      <c r="A44" s="6" t="s">
        <v>38</v>
      </c>
      <c r="C44" s="15">
        <f>([1]Balanza!H1953+[1]Balanza!H1959+[1]Balanza!H1969+70718.11)*-1</f>
        <v>-48426.759999999995</v>
      </c>
      <c r="D44" s="8"/>
    </row>
    <row r="45" spans="1:8" s="6" customFormat="1" ht="12.95" customHeight="1" x14ac:dyDescent="0.2">
      <c r="A45" s="17" t="s">
        <v>39</v>
      </c>
      <c r="C45" s="8"/>
      <c r="D45" s="18">
        <f>SUM(C43:C44)</f>
        <v>5966573.2400000002</v>
      </c>
    </row>
    <row r="46" spans="1:8" s="6" customFormat="1" ht="12.95" customHeight="1" x14ac:dyDescent="0.2">
      <c r="C46" s="8"/>
      <c r="D46" s="8"/>
    </row>
    <row r="47" spans="1:8" s="6" customFormat="1" ht="12.95" customHeight="1" thickBot="1" x14ac:dyDescent="0.25">
      <c r="A47" s="17" t="s">
        <v>40</v>
      </c>
      <c r="C47" s="8"/>
      <c r="D47" s="20">
        <f>+D40+D45</f>
        <v>8657126.5</v>
      </c>
      <c r="G47" s="26"/>
    </row>
    <row r="48" spans="1:8" s="6" customFormat="1" ht="12.95" customHeight="1" thickTop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>
      <c r="A53" s="23" t="s">
        <v>41</v>
      </c>
      <c r="D53" s="23" t="s">
        <v>42</v>
      </c>
    </row>
    <row r="54" spans="1:4" s="6" customFormat="1" ht="12.95" customHeight="1" x14ac:dyDescent="0.2">
      <c r="A54" s="24" t="s">
        <v>43</v>
      </c>
      <c r="D54" s="24" t="s">
        <v>44</v>
      </c>
    </row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5">
      <c r="D163" s="8"/>
      <c r="E163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ht="15" customHeight="1" x14ac:dyDescent="0.25">
      <c r="A166" s="6"/>
      <c r="B166" s="6"/>
      <c r="C166" s="6"/>
      <c r="D166" s="8"/>
      <c r="F166" s="6"/>
      <c r="G166" s="6"/>
      <c r="I166" s="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B1973" s="6"/>
      <c r="C1973" s="6"/>
      <c r="D1973" s="8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BDA3-0D77-47DE-A7D9-821BCBA13530}">
  <sheetPr>
    <tabColor theme="0" tint="-0.249977111117893"/>
  </sheetPr>
  <dimension ref="A2:N1868"/>
  <sheetViews>
    <sheetView showGridLines="0" tabSelected="1" topLeftCell="B1" zoomScaleNormal="100" workbookViewId="0">
      <selection activeCell="F19" sqref="F19"/>
    </sheetView>
  </sheetViews>
  <sheetFormatPr baseColWidth="10" defaultColWidth="9.140625" defaultRowHeight="15" x14ac:dyDescent="0.25"/>
  <cols>
    <col min="1" max="1" width="1.42578125" hidden="1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29" t="s">
        <v>0</v>
      </c>
      <c r="D2" s="29"/>
    </row>
    <row r="3" spans="1:9" ht="15" customHeight="1" x14ac:dyDescent="0.25">
      <c r="B3" s="30"/>
      <c r="C3" s="31" t="s">
        <v>45</v>
      </c>
      <c r="D3" s="31"/>
      <c r="I3" s="32"/>
    </row>
    <row r="4" spans="1:9" ht="15" customHeight="1" x14ac:dyDescent="0.25">
      <c r="B4" s="30"/>
      <c r="C4" s="31" t="s">
        <v>2</v>
      </c>
      <c r="D4" s="31"/>
      <c r="I4" s="33"/>
    </row>
    <row r="5" spans="1:9" ht="14.1" customHeight="1" x14ac:dyDescent="0.25">
      <c r="B5" s="34"/>
      <c r="C5" s="34"/>
      <c r="D5" s="35"/>
      <c r="I5" s="33"/>
    </row>
    <row r="6" spans="1:9" ht="14.1" customHeight="1" x14ac:dyDescent="0.25">
      <c r="B6" s="34"/>
      <c r="C6" s="34"/>
      <c r="D6" s="35"/>
      <c r="I6" s="33"/>
    </row>
    <row r="7" spans="1:9" ht="14.1" customHeight="1" x14ac:dyDescent="0.25">
      <c r="B7" s="34"/>
      <c r="C7" s="34"/>
      <c r="D7" s="35"/>
      <c r="I7" s="33"/>
    </row>
    <row r="8" spans="1:9" ht="14.1" customHeight="1" x14ac:dyDescent="0.25">
      <c r="B8" s="34"/>
      <c r="C8" s="34"/>
      <c r="D8" s="35"/>
      <c r="I8" s="33"/>
    </row>
    <row r="9" spans="1:9" ht="14.1" customHeight="1" x14ac:dyDescent="0.25">
      <c r="B9" s="36" t="s">
        <v>46</v>
      </c>
      <c r="C9" s="17"/>
      <c r="D9" s="17"/>
      <c r="I9" s="33"/>
    </row>
    <row r="10" spans="1:9" ht="14.1" customHeight="1" x14ac:dyDescent="0.25">
      <c r="B10" s="36"/>
      <c r="C10" s="37" t="s">
        <v>47</v>
      </c>
      <c r="D10" s="38">
        <f>([1]Balanza!H4743*-1)-([1]Balanza!H4183)</f>
        <v>1671257.13</v>
      </c>
      <c r="I10" s="39"/>
    </row>
    <row r="11" spans="1:9" ht="14.1" customHeight="1" x14ac:dyDescent="0.25">
      <c r="B11" s="36"/>
      <c r="C11" s="37" t="s">
        <v>48</v>
      </c>
      <c r="D11" s="38">
        <f>([1]Balanza!H5191*-1)</f>
        <v>2688.27</v>
      </c>
      <c r="I11" s="40"/>
    </row>
    <row r="12" spans="1:9" ht="14.1" customHeight="1" x14ac:dyDescent="0.25">
      <c r="B12" s="36"/>
      <c r="C12" s="37" t="s">
        <v>49</v>
      </c>
      <c r="D12" s="38">
        <f>([1]Balanza!H6494*-1)</f>
        <v>19438.669999999998</v>
      </c>
      <c r="I12" s="33"/>
    </row>
    <row r="13" spans="1:9" ht="14.1" customHeight="1" x14ac:dyDescent="0.25">
      <c r="A13" s="41"/>
      <c r="B13" s="6"/>
      <c r="C13" s="37" t="s">
        <v>50</v>
      </c>
      <c r="D13" s="38">
        <f>([1]Balanza!H7027*-1)</f>
        <v>65510.28</v>
      </c>
      <c r="E13" s="6"/>
      <c r="I13" s="33"/>
    </row>
    <row r="14" spans="1:9" s="6" customFormat="1" ht="14.1" customHeight="1" x14ac:dyDescent="0.25">
      <c r="B14" s="42" t="s">
        <v>51</v>
      </c>
      <c r="C14" s="42"/>
      <c r="D14" s="12">
        <f>SUM(D10:D13)</f>
        <v>1758894.3499999999</v>
      </c>
      <c r="F14"/>
      <c r="G14" s="43"/>
      <c r="I14" s="33"/>
    </row>
    <row r="15" spans="1:9" s="6" customFormat="1" ht="14.1" customHeight="1" x14ac:dyDescent="0.25">
      <c r="D15" s="8"/>
      <c r="G15" s="22"/>
      <c r="I15" s="33"/>
    </row>
    <row r="16" spans="1:9" s="6" customFormat="1" ht="14.1" customHeight="1" x14ac:dyDescent="0.25">
      <c r="B16" s="36" t="s">
        <v>52</v>
      </c>
      <c r="C16" s="17"/>
      <c r="D16" s="8"/>
      <c r="G16" s="22"/>
      <c r="I16" s="39"/>
    </row>
    <row r="17" spans="1:9" s="6" customFormat="1" ht="14.1" customHeight="1" x14ac:dyDescent="0.25">
      <c r="A17" s="44"/>
      <c r="B17" s="19"/>
      <c r="C17" s="37" t="s">
        <v>53</v>
      </c>
      <c r="D17" s="38">
        <f>([1]Balanza!H2932)</f>
        <v>417653.91</v>
      </c>
      <c r="F17" s="8"/>
      <c r="G17" s="22"/>
      <c r="I17" s="33"/>
    </row>
    <row r="18" spans="1:9" s="6" customFormat="1" ht="14.1" customHeight="1" x14ac:dyDescent="0.25">
      <c r="A18" s="44"/>
      <c r="B18" s="19"/>
      <c r="C18" s="37" t="s">
        <v>54</v>
      </c>
      <c r="D18" s="38">
        <f>([1]Balanza!H3198)</f>
        <v>771708.63</v>
      </c>
      <c r="F18" s="8"/>
      <c r="G18" s="22"/>
      <c r="I18" s="33"/>
    </row>
    <row r="19" spans="1:9" s="6" customFormat="1" ht="14.1" customHeight="1" x14ac:dyDescent="0.25">
      <c r="A19" s="44"/>
      <c r="B19" s="19"/>
      <c r="C19" s="37" t="s">
        <v>55</v>
      </c>
      <c r="D19" s="38">
        <f>([1]Balanza!H3621)</f>
        <v>257406.35</v>
      </c>
      <c r="F19" s="8"/>
      <c r="G19" s="22"/>
      <c r="I19" s="45"/>
    </row>
    <row r="20" spans="1:9" s="6" customFormat="1" ht="14.1" customHeight="1" x14ac:dyDescent="0.25">
      <c r="A20" s="41"/>
      <c r="B20" s="42" t="s">
        <v>56</v>
      </c>
      <c r="C20" s="42"/>
      <c r="D20" s="46">
        <f>SUM(D17:D19)</f>
        <v>1446768.8900000001</v>
      </c>
      <c r="G20" s="22"/>
      <c r="I20" s="45"/>
    </row>
    <row r="21" spans="1:9" s="6" customFormat="1" ht="14.1" customHeight="1" x14ac:dyDescent="0.25">
      <c r="A21" s="47"/>
      <c r="C21" s="37"/>
      <c r="D21" s="38"/>
      <c r="G21" s="22"/>
      <c r="I21" s="45"/>
    </row>
    <row r="22" spans="1:9" s="6" customFormat="1" ht="14.1" customHeight="1" x14ac:dyDescent="0.25">
      <c r="A22" s="41"/>
      <c r="B22" s="42" t="s">
        <v>57</v>
      </c>
      <c r="C22" s="42"/>
      <c r="D22" s="13">
        <f>([1]Balanza!H4632)+([1]Balanza!H4634)+([1]Balanza!H4638)+([1]Balanza!H4642)</f>
        <v>1066.93</v>
      </c>
      <c r="G22" s="22"/>
      <c r="I22" s="33"/>
    </row>
    <row r="23" spans="1:9" s="6" customFormat="1" ht="14.1" customHeight="1" x14ac:dyDescent="0.25">
      <c r="A23" s="47"/>
      <c r="C23" s="37"/>
      <c r="D23" s="38"/>
      <c r="G23" s="22"/>
      <c r="I23" s="33"/>
    </row>
    <row r="24" spans="1:9" s="6" customFormat="1" ht="14.1" customHeight="1" x14ac:dyDescent="0.25">
      <c r="A24" s="47"/>
      <c r="B24" s="42" t="s">
        <v>58</v>
      </c>
      <c r="C24" s="42"/>
      <c r="D24" s="48">
        <f>+D14-D20-D22</f>
        <v>311058.52999999974</v>
      </c>
      <c r="G24" s="22"/>
      <c r="I24" s="39"/>
    </row>
    <row r="25" spans="1:9" s="6" customFormat="1" ht="14.1" customHeight="1" x14ac:dyDescent="0.25">
      <c r="A25" s="47"/>
      <c r="C25" s="37"/>
      <c r="D25" s="38"/>
      <c r="F25" s="22"/>
      <c r="G25" s="22"/>
      <c r="I25" s="39"/>
    </row>
    <row r="26" spans="1:9" s="6" customFormat="1" ht="14.1" customHeight="1" x14ac:dyDescent="0.25">
      <c r="A26" s="47"/>
      <c r="B26" s="36" t="s">
        <v>59</v>
      </c>
      <c r="C26" s="37"/>
      <c r="D26" s="38"/>
      <c r="F26" s="22"/>
      <c r="G26" s="22"/>
      <c r="I26" s="45"/>
    </row>
    <row r="27" spans="1:9" s="6" customFormat="1" ht="14.1" customHeight="1" x14ac:dyDescent="0.25">
      <c r="A27" s="47"/>
      <c r="C27" s="37" t="s">
        <v>60</v>
      </c>
      <c r="D27" s="38">
        <f>([1]Balanza!H4622)+([1]Balanza!H4644)</f>
        <v>28911.23</v>
      </c>
      <c r="E27" s="49"/>
      <c r="F27" s="22"/>
      <c r="G27" s="22"/>
      <c r="I27" s="50"/>
    </row>
    <row r="28" spans="1:9" s="6" customFormat="1" ht="14.1" customHeight="1" x14ac:dyDescent="0.25">
      <c r="A28" s="47"/>
      <c r="C28" s="37" t="s">
        <v>61</v>
      </c>
      <c r="D28" s="38">
        <f>([1]Balanza!H4647)</f>
        <v>354114.03</v>
      </c>
      <c r="E28" s="49"/>
      <c r="G28" s="22"/>
      <c r="I28" s="33"/>
    </row>
    <row r="29" spans="1:9" s="6" customFormat="1" ht="14.1" customHeight="1" x14ac:dyDescent="0.25">
      <c r="B29" s="42" t="s">
        <v>62</v>
      </c>
      <c r="C29" s="42"/>
      <c r="D29" s="12">
        <f>SUM(D27:D28)</f>
        <v>383025.26</v>
      </c>
      <c r="E29" s="49"/>
      <c r="G29" s="22"/>
      <c r="I29" s="33"/>
    </row>
    <row r="30" spans="1:9" s="6" customFormat="1" ht="14.1" customHeight="1" x14ac:dyDescent="0.25">
      <c r="B30" s="42"/>
      <c r="C30" s="42"/>
      <c r="D30" s="13"/>
      <c r="E30" s="49"/>
      <c r="G30" s="22"/>
      <c r="I30" s="51"/>
    </row>
    <row r="31" spans="1:9" s="6" customFormat="1" ht="14.1" customHeight="1" x14ac:dyDescent="0.25">
      <c r="B31" s="17" t="s">
        <v>63</v>
      </c>
      <c r="D31" s="52">
        <f>+D24-D29</f>
        <v>-71966.730000000272</v>
      </c>
      <c r="G31" s="22"/>
      <c r="I31" s="53"/>
    </row>
    <row r="32" spans="1:9" s="6" customFormat="1" ht="14.1" customHeight="1" x14ac:dyDescent="0.25">
      <c r="D32" s="8"/>
      <c r="G32" s="22"/>
      <c r="I32" s="53"/>
    </row>
    <row r="33" spans="1:11" s="6" customFormat="1" ht="14.1" customHeight="1" x14ac:dyDescent="0.25">
      <c r="B33" s="17" t="s">
        <v>64</v>
      </c>
      <c r="D33" s="54">
        <f>([1]Balanza!H6683*-1)+([1]Balanza!H7100*-1)+([1]Balanza!H7110*-1)-([1]Balanza!H4726)</f>
        <v>1248.6199999999999</v>
      </c>
      <c r="G33" s="22"/>
      <c r="I33" s="53"/>
    </row>
    <row r="34" spans="1:11" s="6" customFormat="1" ht="14.1" customHeight="1" x14ac:dyDescent="0.25">
      <c r="B34" s="17"/>
      <c r="D34" s="8"/>
      <c r="I34" s="53"/>
    </row>
    <row r="35" spans="1:11" s="6" customFormat="1" ht="14.1" customHeight="1" x14ac:dyDescent="0.25">
      <c r="D35" s="8"/>
      <c r="G35" s="43"/>
      <c r="I35" s="45"/>
    </row>
    <row r="36" spans="1:11" s="6" customFormat="1" ht="14.1" customHeight="1" thickBot="1" x14ac:dyDescent="0.25">
      <c r="A36" s="47"/>
      <c r="B36" s="55" t="s">
        <v>65</v>
      </c>
      <c r="D36" s="20">
        <f>+D31+D33</f>
        <v>-70718.110000000277</v>
      </c>
      <c r="G36" s="16"/>
      <c r="K36" s="22"/>
    </row>
    <row r="37" spans="1:11" s="6" customFormat="1" ht="14.1" customHeight="1" thickTop="1" x14ac:dyDescent="0.2">
      <c r="D37" s="7"/>
      <c r="K37" s="22"/>
    </row>
    <row r="38" spans="1:11" s="6" customFormat="1" ht="12.95" customHeight="1" x14ac:dyDescent="0.2">
      <c r="D38" s="13"/>
      <c r="F38" s="14"/>
    </row>
    <row r="39" spans="1:11" s="6" customFormat="1" ht="12.95" customHeight="1" x14ac:dyDescent="0.2">
      <c r="F39" s="14"/>
    </row>
    <row r="40" spans="1:11" s="6" customFormat="1" ht="12.95" customHeight="1" x14ac:dyDescent="0.2">
      <c r="D40" s="13"/>
      <c r="F40" s="14"/>
    </row>
    <row r="41" spans="1:11" s="6" customFormat="1" ht="12.95" customHeight="1" x14ac:dyDescent="0.2">
      <c r="E41" s="22"/>
    </row>
    <row r="42" spans="1:11" s="6" customFormat="1" ht="12.95" customHeight="1" x14ac:dyDescent="0.2">
      <c r="F42" s="14"/>
    </row>
    <row r="43" spans="1:11" s="6" customFormat="1" ht="12.95" customHeight="1" x14ac:dyDescent="0.2">
      <c r="F43" s="14"/>
    </row>
    <row r="44" spans="1:11" s="6" customFormat="1" ht="12.95" customHeight="1" x14ac:dyDescent="0.2">
      <c r="F44" s="14"/>
    </row>
    <row r="45" spans="1:11" s="6" customFormat="1" ht="12.95" customHeight="1" x14ac:dyDescent="0.2">
      <c r="C45" s="56" t="s">
        <v>66</v>
      </c>
      <c r="D45" s="23" t="s">
        <v>42</v>
      </c>
    </row>
    <row r="46" spans="1:11" s="6" customFormat="1" ht="12.95" customHeight="1" x14ac:dyDescent="0.2">
      <c r="C46" s="57" t="s">
        <v>67</v>
      </c>
      <c r="D46" s="24" t="s">
        <v>44</v>
      </c>
    </row>
    <row r="47" spans="1:11" s="6" customFormat="1" ht="12.95" customHeight="1" x14ac:dyDescent="0.2"/>
    <row r="48" spans="1:11" s="6" customFormat="1" ht="12.95" customHeight="1" x14ac:dyDescent="0.2">
      <c r="D48" s="22"/>
    </row>
    <row r="49" spans="4:7" s="6" customFormat="1" ht="12.95" customHeight="1" x14ac:dyDescent="0.2">
      <c r="D49" s="22"/>
    </row>
    <row r="50" spans="4:7" s="6" customFormat="1" ht="12.95" customHeight="1" x14ac:dyDescent="0.2">
      <c r="D50" s="22"/>
      <c r="F50" s="58"/>
    </row>
    <row r="51" spans="4:7" s="6" customFormat="1" ht="12.95" customHeight="1" x14ac:dyDescent="0.2">
      <c r="D51" s="22"/>
      <c r="G51" s="58"/>
    </row>
    <row r="52" spans="4:7" s="6" customFormat="1" ht="12.95" customHeight="1" x14ac:dyDescent="0.2">
      <c r="D52" s="22"/>
    </row>
    <row r="53" spans="4:7" s="6" customFormat="1" ht="12.95" customHeight="1" x14ac:dyDescent="0.2">
      <c r="D53" s="22"/>
    </row>
    <row r="54" spans="4:7" s="6" customFormat="1" ht="12.95" customHeight="1" x14ac:dyDescent="0.2">
      <c r="D54" s="22"/>
    </row>
    <row r="55" spans="4:7" s="6" customFormat="1" ht="12.95" customHeight="1" x14ac:dyDescent="0.2">
      <c r="D55" s="22"/>
    </row>
    <row r="56" spans="4:7" s="6" customFormat="1" ht="12.95" customHeight="1" x14ac:dyDescent="0.2">
      <c r="D56" s="22"/>
    </row>
    <row r="57" spans="4:7" s="6" customFormat="1" ht="12.95" customHeight="1" x14ac:dyDescent="0.2">
      <c r="D57" s="22"/>
    </row>
    <row r="58" spans="4:7" s="6" customFormat="1" ht="12.95" customHeight="1" x14ac:dyDescent="0.2">
      <c r="D58" s="22"/>
    </row>
    <row r="59" spans="4:7" s="6" customFormat="1" ht="11.25" x14ac:dyDescent="0.2">
      <c r="D59" s="22"/>
    </row>
    <row r="60" spans="4:7" s="6" customFormat="1" ht="11.25" x14ac:dyDescent="0.2">
      <c r="D60" s="22"/>
    </row>
    <row r="61" spans="4:7" s="6" customFormat="1" ht="11.25" x14ac:dyDescent="0.2">
      <c r="D61" s="22"/>
    </row>
    <row r="62" spans="4:7" s="6" customFormat="1" ht="11.25" x14ac:dyDescent="0.2">
      <c r="D62" s="22"/>
    </row>
    <row r="63" spans="4:7" s="6" customFormat="1" ht="11.25" x14ac:dyDescent="0.2">
      <c r="D63" s="22"/>
    </row>
    <row r="64" spans="4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x14ac:dyDescent="0.25">
      <c r="A85"/>
      <c r="D85" s="22"/>
    </row>
    <row r="86" spans="1:14" s="6" customFormat="1" x14ac:dyDescent="0.25">
      <c r="A86"/>
      <c r="D86" s="22"/>
    </row>
    <row r="87" spans="1:14" s="6" customFormat="1" x14ac:dyDescent="0.25">
      <c r="A87"/>
      <c r="D87" s="22"/>
    </row>
    <row r="88" spans="1:14" s="6" customFormat="1" x14ac:dyDescent="0.25">
      <c r="A88"/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  <c r="E90"/>
    </row>
    <row r="91" spans="1:14" s="6" customFormat="1" x14ac:dyDescent="0.25">
      <c r="A91"/>
      <c r="D91" s="22"/>
      <c r="E91"/>
    </row>
    <row r="92" spans="1:14" x14ac:dyDescent="0.25">
      <c r="B92" s="6"/>
      <c r="C92" s="6"/>
      <c r="D92" s="22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B93" s="6"/>
      <c r="C93" s="6"/>
      <c r="D93" s="22"/>
      <c r="I93" s="6"/>
      <c r="J93" s="6"/>
      <c r="K93" s="6"/>
      <c r="L93" s="6"/>
      <c r="M93" s="6"/>
    </row>
    <row r="94" spans="1:14" x14ac:dyDescent="0.25">
      <c r="B94" s="6"/>
      <c r="C94" s="6"/>
      <c r="D94" s="22"/>
    </row>
    <row r="95" spans="1:14" x14ac:dyDescent="0.25">
      <c r="B95" s="6"/>
      <c r="C95" s="6"/>
      <c r="D95" s="22"/>
    </row>
    <row r="96" spans="1:14" x14ac:dyDescent="0.25">
      <c r="B96" s="6"/>
      <c r="C96" s="6"/>
      <c r="D96" s="22"/>
    </row>
    <row r="97" spans="2:4" x14ac:dyDescent="0.25">
      <c r="B97" s="6"/>
      <c r="C97" s="6"/>
      <c r="D97" s="22"/>
    </row>
    <row r="98" spans="2:4" x14ac:dyDescent="0.25">
      <c r="B98" s="6"/>
      <c r="C98" s="6"/>
      <c r="D98" s="22"/>
    </row>
    <row r="99" spans="2:4" x14ac:dyDescent="0.25">
      <c r="B99" s="6"/>
      <c r="C99" s="6"/>
      <c r="D99" s="22"/>
    </row>
    <row r="100" spans="2:4" x14ac:dyDescent="0.25">
      <c r="B100" s="6"/>
      <c r="C100" s="6"/>
      <c r="D100" s="22"/>
    </row>
    <row r="101" spans="2:4" x14ac:dyDescent="0.25">
      <c r="B101" s="6"/>
      <c r="C101" s="6"/>
      <c r="D101" s="22"/>
    </row>
    <row r="102" spans="2:4" x14ac:dyDescent="0.25">
      <c r="B102" s="6"/>
      <c r="C102" s="6"/>
      <c r="D102" s="22"/>
    </row>
    <row r="103" spans="2:4" x14ac:dyDescent="0.25">
      <c r="B103" s="6"/>
      <c r="C103" s="6"/>
      <c r="D103" s="22"/>
    </row>
    <row r="104" spans="2:4" x14ac:dyDescent="0.25">
      <c r="B104" s="6"/>
      <c r="C104" s="6"/>
      <c r="D104" s="22"/>
    </row>
    <row r="105" spans="2:4" x14ac:dyDescent="0.25">
      <c r="B105" s="6"/>
      <c r="C105" s="6"/>
      <c r="D105" s="22"/>
    </row>
    <row r="106" spans="2:4" x14ac:dyDescent="0.25">
      <c r="B106" s="6"/>
      <c r="C106" s="6"/>
      <c r="D106" s="22"/>
    </row>
    <row r="107" spans="2:4" x14ac:dyDescent="0.25">
      <c r="B107" s="6"/>
      <c r="C107" s="6"/>
      <c r="D107" s="22"/>
    </row>
    <row r="108" spans="2:4" x14ac:dyDescent="0.25">
      <c r="B108" s="6"/>
      <c r="C108" s="6"/>
      <c r="D108" s="22"/>
    </row>
    <row r="109" spans="2:4" x14ac:dyDescent="0.25">
      <c r="B109" s="6"/>
      <c r="C109" s="6"/>
      <c r="D109" s="22"/>
    </row>
    <row r="110" spans="2:4" x14ac:dyDescent="0.25">
      <c r="B110" s="6"/>
      <c r="C110" s="6"/>
      <c r="D110" s="22"/>
    </row>
    <row r="111" spans="2:4" x14ac:dyDescent="0.25">
      <c r="B111" s="6"/>
      <c r="C111" s="6"/>
      <c r="D111" s="22"/>
    </row>
    <row r="112" spans="2:4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D1864" s="22"/>
    </row>
    <row r="1865" spans="2:4" x14ac:dyDescent="0.25">
      <c r="B1865" s="6"/>
      <c r="D1865" s="22"/>
    </row>
    <row r="1866" spans="2:4" x14ac:dyDescent="0.25">
      <c r="B1866" s="6"/>
      <c r="D1866" s="22"/>
    </row>
    <row r="1867" spans="2:4" x14ac:dyDescent="0.25">
      <c r="B1867" s="6"/>
      <c r="D1867" s="22"/>
    </row>
    <row r="1868" spans="2:4" x14ac:dyDescent="0.25">
      <c r="B1868" s="6"/>
      <c r="D1868" s="22"/>
    </row>
  </sheetData>
  <mergeCells count="9">
    <mergeCell ref="B24:C24"/>
    <mergeCell ref="B29:C29"/>
    <mergeCell ref="B30:C30"/>
    <mergeCell ref="C2:D2"/>
    <mergeCell ref="C3:D3"/>
    <mergeCell ref="C4:D4"/>
    <mergeCell ref="B14:C14"/>
    <mergeCell ref="B20:C20"/>
    <mergeCell ref="B22:C22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2020-07-02T20:30:15Z</cp:lastPrinted>
  <dcterms:created xsi:type="dcterms:W3CDTF">2020-07-02T20:27:22Z</dcterms:created>
  <dcterms:modified xsi:type="dcterms:W3CDTF">2020-07-02T20:32:10Z</dcterms:modified>
</cp:coreProperties>
</file>