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0\EF  mayo 2020\"/>
    </mc:Choice>
  </mc:AlternateContent>
  <bookViews>
    <workbookView xWindow="4230" yWindow="3885" windowWidth="16200" windowHeight="936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6" i="2" l="1"/>
  <c r="C94" i="2"/>
  <c r="C90" i="2"/>
  <c r="C89" i="2"/>
  <c r="C85" i="2"/>
  <c r="C84" i="2"/>
  <c r="C83" i="2"/>
  <c r="C81" i="2"/>
  <c r="C77" i="2"/>
  <c r="C76" i="2"/>
  <c r="C51" i="2"/>
  <c r="C48" i="2"/>
  <c r="C46" i="2"/>
  <c r="C45" i="2"/>
  <c r="C41" i="2"/>
  <c r="C37" i="2"/>
  <c r="C35" i="2"/>
  <c r="C27" i="2"/>
  <c r="C26" i="2"/>
  <c r="C25" i="2"/>
  <c r="C20" i="2"/>
  <c r="C19" i="2"/>
  <c r="C16" i="2"/>
  <c r="C15" i="2"/>
  <c r="C14" i="2"/>
  <c r="C13" i="2"/>
  <c r="C97" i="2" l="1"/>
  <c r="C38" i="2" l="1"/>
  <c r="C78" i="2" l="1"/>
  <c r="A70" i="2"/>
  <c r="A63" i="2"/>
  <c r="C42" i="2"/>
  <c r="C28" i="2"/>
  <c r="C21" i="2"/>
  <c r="C86" i="2" l="1"/>
  <c r="C91" i="2" s="1"/>
  <c r="C98" i="2" s="1"/>
  <c r="C52" i="2" s="1"/>
  <c r="C30" i="2"/>
  <c r="C54" i="2" l="1"/>
  <c r="C55" i="2" s="1"/>
</calcChain>
</file>

<file path=xl/sharedStrings.xml><?xml version="1.0" encoding="utf-8"?>
<sst xmlns="http://schemas.openxmlformats.org/spreadsheetml/2006/main" count="73" uniqueCount="71">
  <si>
    <t xml:space="preserve">ATLÁNTIDA SECURITIES, S.A. DE C.V. </t>
  </si>
  <si>
    <t>(Casa de Corredores de Bolsa)</t>
  </si>
  <si>
    <t>(San Salvador, República de El Salvador)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</si>
  <si>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</si>
  <si>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</si>
  <si>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</si>
  <si>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</si>
  <si>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</si>
  <si>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</si>
  <si>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</si>
  <si>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</si>
  <si>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</si>
  <si>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</si>
  <si>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</si>
  <si>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</si>
  <si>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</si>
  <si>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</si>
  <si>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</si>
  <si>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</si>
  <si>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</si>
  <si>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</si>
  <si>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</si>
  <si>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</si>
  <si>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</si>
  <si>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</si>
  <si>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</si>
  <si>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</si>
  <si>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</si>
  <si>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</si>
  <si>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</si>
  <si>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</si>
  <si>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</si>
  <si>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</si>
  <si>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</si>
  <si>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</si>
  <si>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</si>
  <si>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</si>
  <si>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</si>
  <si>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</si>
  <si>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</si>
  <si>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</si>
  <si>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</si>
  <si>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</si>
  <si>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</si>
  <si>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</si>
  <si>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</si>
  <si>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</si>
  <si>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</si>
  <si>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</si>
  <si>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</si>
  <si>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</si>
  <si>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</si>
  <si>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</si>
  <si>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</si>
  <si>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</si>
  <si>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</si>
  <si>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</si>
  <si>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</si>
  <si>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</si>
  <si>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</si>
  <si>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</si>
  <si>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</si>
  <si>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</si>
  <si>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</si>
  <si>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</si>
  <si>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</si>
  <si>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Al 31 de Mayo 2020</t>
  </si>
  <si>
    <t>Del 01 de enero al 31 de mayo 2020</t>
  </si>
  <si>
    <t>Balance General</t>
  </si>
  <si>
    <t xml:space="preserve">Estado de Resultados 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</si>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</sst>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  <xf numFmtId="165" fontId="3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zoomScaleNormal="100" workbookViewId="0">
      <selection activeCell="A99" sqref="A99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64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68</v>
      </c>
      <c r="B6" s="46"/>
      <c r="C6" s="46"/>
    </row>
    <row r="7" spans="1:9" ht="17.25" customHeight="1">
      <c r="A7" s="47" t="s">
        <v>66</v>
      </c>
      <c r="B7" s="47"/>
      <c r="C7" s="47"/>
    </row>
    <row r="8" spans="1:9" ht="22.5" customHeight="1" thickBot="1">
      <c r="A8" s="48" t="s">
        <v>57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3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4</v>
      </c>
      <c r="C11" s="34">
        <v>2020</v>
      </c>
      <c r="D11" s="5"/>
      <c r="E11" s="5"/>
      <c r="F11" s="3"/>
      <c r="G11" s="2"/>
      <c r="H11" s="3"/>
      <c r="I11" s="2"/>
    </row>
    <row r="12" spans="1:9">
      <c r="A12" s="6" t="s">
        <v>5</v>
      </c>
      <c r="D12" s="2"/>
      <c r="E12" s="2"/>
      <c r="F12" s="2"/>
      <c r="G12" s="2"/>
      <c r="H12" s="2"/>
      <c r="I12" s="2"/>
    </row>
    <row r="13" spans="1:9">
      <c r="A13" s="1" t="s">
        <v>6</v>
      </c>
      <c r="C13" s="7">
        <f>174508.18/1000</f>
        <v>174.50817999999998</v>
      </c>
      <c r="D13" s="9"/>
      <c r="E13" s="9"/>
      <c r="F13" s="10"/>
      <c r="G13" s="10"/>
      <c r="H13" s="11"/>
      <c r="I13" s="2"/>
    </row>
    <row r="14" spans="1:9">
      <c r="A14" s="1" t="s">
        <v>7</v>
      </c>
      <c r="C14" s="7">
        <f>5608.64/1000</f>
        <v>5.6086400000000003</v>
      </c>
      <c r="D14" s="9"/>
      <c r="E14" s="9"/>
      <c r="F14" s="10"/>
      <c r="G14" s="10"/>
      <c r="H14" s="11"/>
      <c r="I14" s="2"/>
    </row>
    <row r="15" spans="1:9">
      <c r="A15" s="1" t="s">
        <v>8</v>
      </c>
      <c r="C15" s="7">
        <f>640588.87/1000</f>
        <v>640.58887000000004</v>
      </c>
      <c r="D15" s="9"/>
      <c r="E15" s="9"/>
      <c r="F15" s="10"/>
      <c r="G15" s="10"/>
      <c r="H15" s="11"/>
      <c r="I15" s="2"/>
    </row>
    <row r="16" spans="1:9" ht="13.5" customHeight="1">
      <c r="A16" s="1" t="s">
        <v>9</v>
      </c>
      <c r="C16" s="7">
        <f>43785.31/1000</f>
        <v>43.785309999999996</v>
      </c>
      <c r="D16" s="2"/>
      <c r="E16" s="2"/>
      <c r="F16" s="10"/>
      <c r="G16" s="10"/>
      <c r="H16" s="10"/>
      <c r="I16" s="2"/>
    </row>
    <row r="17" spans="1:9">
      <c r="A17" s="1" t="s">
        <v>10</v>
      </c>
      <c r="C17" s="7"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63</v>
      </c>
      <c r="C18" s="7">
        <v>0</v>
      </c>
      <c r="D18" s="2"/>
      <c r="E18" s="2"/>
      <c r="F18" s="10"/>
      <c r="G18" s="10"/>
      <c r="H18" s="10"/>
      <c r="I18" s="2"/>
    </row>
    <row r="19" spans="1:9" ht="13.5" customHeight="1">
      <c r="A19" s="1" t="s">
        <v>11</v>
      </c>
      <c r="C19" s="7">
        <f>11091.05/1000</f>
        <v>11.091049999999999</v>
      </c>
      <c r="D19" s="2"/>
      <c r="E19" s="2"/>
      <c r="F19" s="10"/>
      <c r="G19" s="10"/>
      <c r="H19" s="10"/>
      <c r="I19" s="2"/>
    </row>
    <row r="20" spans="1:9">
      <c r="A20" s="1" t="s">
        <v>12</v>
      </c>
      <c r="C20" s="7">
        <f>7813.66/1000</f>
        <v>7.8136599999999996</v>
      </c>
      <c r="D20" s="2"/>
      <c r="E20" s="2"/>
      <c r="F20" s="10"/>
      <c r="G20" s="10"/>
      <c r="H20" s="10"/>
      <c r="I20" s="2"/>
    </row>
    <row r="21" spans="1:9">
      <c r="A21" s="12" t="s">
        <v>13</v>
      </c>
      <c r="C21" s="13">
        <f>SUM(C13:C20)</f>
        <v>883.39571000000001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14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15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16</v>
      </c>
      <c r="C25" s="8">
        <f>5963.83/1000</f>
        <v>5.9638299999999997</v>
      </c>
      <c r="D25" s="2"/>
      <c r="E25" s="2"/>
      <c r="F25" s="2"/>
      <c r="G25" s="2"/>
      <c r="H25" s="10"/>
      <c r="I25" s="2"/>
    </row>
    <row r="26" spans="1:9">
      <c r="A26" s="1" t="s">
        <v>17</v>
      </c>
      <c r="C26" s="7">
        <f>111964.14/1000</f>
        <v>111.96414</v>
      </c>
      <c r="D26" s="2"/>
      <c r="E26" s="2"/>
      <c r="F26" s="2"/>
      <c r="G26" s="2"/>
      <c r="H26" s="10"/>
      <c r="I26" s="2"/>
    </row>
    <row r="27" spans="1:9">
      <c r="A27" s="1" t="s">
        <v>18</v>
      </c>
      <c r="C27" s="7">
        <f>34000/1000</f>
        <v>34</v>
      </c>
      <c r="D27" s="2"/>
      <c r="E27" s="2"/>
      <c r="F27" s="16"/>
      <c r="G27" s="10"/>
      <c r="H27" s="10"/>
      <c r="I27" s="2"/>
    </row>
    <row r="28" spans="1:9">
      <c r="A28" s="12" t="s">
        <v>19</v>
      </c>
      <c r="C28" s="13">
        <f>SUM(C24:C27)</f>
        <v>151.92797000000002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20</v>
      </c>
      <c r="C30" s="18">
        <f>+C28+C21</f>
        <v>1035.32368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21</v>
      </c>
      <c r="C32" s="8"/>
      <c r="D32" s="2"/>
      <c r="E32" s="2"/>
      <c r="F32" s="2"/>
      <c r="G32" s="2"/>
      <c r="H32" s="2"/>
      <c r="I32" s="2"/>
    </row>
    <row r="33" spans="1:9">
      <c r="A33" s="6" t="s">
        <v>22</v>
      </c>
      <c r="C33" s="8"/>
      <c r="D33" s="2"/>
      <c r="E33" s="2"/>
      <c r="F33" s="2"/>
      <c r="G33" s="2"/>
      <c r="H33" s="2"/>
      <c r="I33" s="2"/>
    </row>
    <row r="34" spans="1:9">
      <c r="A34" s="1" t="s">
        <v>61</v>
      </c>
      <c r="C34" s="8">
        <v>0</v>
      </c>
      <c r="D34" s="2"/>
      <c r="E34" s="2"/>
      <c r="F34" s="2"/>
      <c r="G34" s="2"/>
      <c r="H34" s="2"/>
      <c r="I34" s="2"/>
    </row>
    <row r="35" spans="1:9">
      <c r="A35" s="1" t="s">
        <v>23</v>
      </c>
      <c r="C35" s="7">
        <f>60311.85/1000</f>
        <v>60.31185</v>
      </c>
      <c r="D35" s="9"/>
      <c r="E35" s="44"/>
      <c r="F35" s="10"/>
      <c r="G35" s="10"/>
      <c r="H35" s="10"/>
      <c r="I35" s="2"/>
    </row>
    <row r="36" spans="1:9">
      <c r="A36" s="1" t="s">
        <v>24</v>
      </c>
      <c r="C36" s="7">
        <v>7.3449999999999998</v>
      </c>
      <c r="D36" s="2"/>
      <c r="E36" s="2"/>
      <c r="F36" s="10"/>
      <c r="G36" s="10"/>
      <c r="H36" s="10"/>
      <c r="I36" s="2"/>
    </row>
    <row r="37" spans="1:9">
      <c r="A37" s="1" t="s">
        <v>25</v>
      </c>
      <c r="C37" s="7">
        <f>49043.34/1000</f>
        <v>49.043339999999993</v>
      </c>
      <c r="D37" s="2"/>
      <c r="E37" s="2"/>
      <c r="F37" s="10"/>
      <c r="G37" s="10"/>
      <c r="H37" s="10"/>
      <c r="I37" s="2"/>
    </row>
    <row r="38" spans="1:9">
      <c r="A38" s="12" t="s">
        <v>26</v>
      </c>
      <c r="C38" s="19">
        <f>SUM(C34:C37)</f>
        <v>116.70018999999999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58</v>
      </c>
      <c r="C40" s="35"/>
      <c r="D40" s="14"/>
      <c r="E40" s="14"/>
      <c r="F40" s="20"/>
      <c r="G40" s="2"/>
      <c r="H40" s="2"/>
      <c r="I40" s="2"/>
    </row>
    <row r="41" spans="1:9">
      <c r="A41" s="36" t="s">
        <v>59</v>
      </c>
      <c r="C41" s="37">
        <f>13510.22/1000</f>
        <v>13.510219999999999</v>
      </c>
      <c r="D41" s="14"/>
      <c r="E41" s="14"/>
      <c r="F41" s="20"/>
      <c r="G41" s="2"/>
      <c r="H41" s="2"/>
      <c r="I41" s="2"/>
    </row>
    <row r="42" spans="1:9">
      <c r="A42" s="12" t="s">
        <v>60</v>
      </c>
      <c r="C42" s="19">
        <f>SUM(C41)</f>
        <v>13.510219999999999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27</v>
      </c>
      <c r="C44" s="8"/>
      <c r="D44" s="2"/>
      <c r="E44" s="2"/>
      <c r="F44" s="2"/>
      <c r="G44" s="2"/>
      <c r="H44" s="2"/>
      <c r="I44" s="2"/>
    </row>
    <row r="45" spans="1:9">
      <c r="A45" s="42" t="s">
        <v>28</v>
      </c>
      <c r="B45" s="42"/>
      <c r="C45" s="43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29</v>
      </c>
      <c r="C46" s="7">
        <f>61972.6/1000</f>
        <v>61.9726</v>
      </c>
      <c r="D46" s="2"/>
      <c r="E46" s="2"/>
      <c r="F46" s="10"/>
      <c r="G46" s="2"/>
      <c r="H46" s="10"/>
      <c r="I46" s="2"/>
    </row>
    <row r="47" spans="1:9">
      <c r="A47" s="1" t="s">
        <v>30</v>
      </c>
      <c r="C47" s="7"/>
      <c r="D47" s="2"/>
      <c r="E47" s="2"/>
      <c r="F47" s="10"/>
      <c r="G47" s="2"/>
      <c r="H47" s="10"/>
      <c r="I47" s="2"/>
    </row>
    <row r="48" spans="1:9">
      <c r="A48" s="1" t="s">
        <v>31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32</v>
      </c>
      <c r="C49" s="8"/>
      <c r="D49" s="2"/>
      <c r="E49" s="2"/>
      <c r="F49" s="2"/>
      <c r="G49" s="2"/>
      <c r="H49" s="2"/>
      <c r="I49" s="2"/>
    </row>
    <row r="50" spans="1:9">
      <c r="A50" s="1" t="s">
        <v>33</v>
      </c>
      <c r="C50" s="7"/>
      <c r="D50" s="21"/>
      <c r="E50" s="21"/>
      <c r="F50" s="2"/>
      <c r="G50" s="2"/>
      <c r="H50" s="2"/>
      <c r="I50" s="2"/>
    </row>
    <row r="51" spans="1:9">
      <c r="A51" s="1" t="s">
        <v>34</v>
      </c>
      <c r="B51" s="7"/>
      <c r="C51" s="7">
        <f>+-211500.88/1000</f>
        <v>-211.50088</v>
      </c>
      <c r="D51" s="2"/>
      <c r="E51" s="2"/>
      <c r="F51" s="10"/>
      <c r="G51" s="10"/>
      <c r="H51" s="10"/>
      <c r="I51" s="2"/>
    </row>
    <row r="52" spans="1:9">
      <c r="A52" s="1" t="s">
        <v>35</v>
      </c>
      <c r="B52" s="7"/>
      <c r="C52" s="7">
        <f>+C98</f>
        <v>131.20975000000004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36</v>
      </c>
      <c r="C54" s="19">
        <f>SUM(C45:C52)</f>
        <v>905.11327000000006</v>
      </c>
      <c r="D54" s="2"/>
      <c r="E54" s="2"/>
      <c r="F54" s="10"/>
      <c r="G54" s="10"/>
      <c r="H54" s="10"/>
      <c r="I54" s="2"/>
    </row>
    <row r="55" spans="1:9" ht="13.5" thickBot="1">
      <c r="A55" s="12" t="s">
        <v>37</v>
      </c>
      <c r="C55" s="18">
        <f>+C54+C42+C38</f>
        <v>1035.32368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38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9" t="s">
        <v>69</v>
      </c>
      <c r="B66" s="49"/>
      <c r="C66" s="49"/>
    </row>
    <row r="67" spans="1:3">
      <c r="A67" s="41"/>
      <c r="B67" s="41"/>
      <c r="C67" s="41"/>
    </row>
    <row r="68" spans="1:3">
      <c r="A68" s="50" t="s">
        <v>67</v>
      </c>
      <c r="B68" s="50"/>
      <c r="C68" s="50"/>
    </row>
    <row r="69" spans="1:3">
      <c r="A69" s="41"/>
      <c r="B69" s="41"/>
      <c r="C69" s="41"/>
    </row>
    <row r="70" spans="1:3" ht="13.5" thickBot="1">
      <c r="A70" s="45" t="str">
        <f>+A8</f>
        <v>(Cifras en Miles de Dólares de los Estados Unidos de América)</v>
      </c>
      <c r="B70" s="45"/>
      <c r="C70" s="45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39</v>
      </c>
      <c r="B74" s="27"/>
      <c r="C74" s="34">
        <v>2020</v>
      </c>
    </row>
    <row r="75" spans="1:3">
      <c r="A75" s="27" t="s">
        <v>40</v>
      </c>
      <c r="B75" s="27"/>
      <c r="C75" s="27"/>
    </row>
    <row r="76" spans="1:3">
      <c r="A76" s="27" t="s">
        <v>41</v>
      </c>
      <c r="B76" s="27"/>
      <c r="C76" s="7">
        <f>447956.7/1000</f>
        <v>447.95670000000001</v>
      </c>
    </row>
    <row r="77" spans="1:3">
      <c r="A77" s="27" t="s">
        <v>42</v>
      </c>
      <c r="B77" s="27"/>
      <c r="C77" s="22">
        <f>138917.79/1000</f>
        <v>138.91779</v>
      </c>
    </row>
    <row r="78" spans="1:3">
      <c r="A78" s="27"/>
      <c r="B78" s="27"/>
      <c r="C78" s="29">
        <f>SUM(C76:C77)</f>
        <v>586.87449000000004</v>
      </c>
    </row>
    <row r="79" spans="1:3">
      <c r="A79" s="28" t="s">
        <v>43</v>
      </c>
      <c r="B79" s="27"/>
      <c r="C79" s="8"/>
    </row>
    <row r="80" spans="1:3">
      <c r="A80" s="27" t="s">
        <v>44</v>
      </c>
      <c r="B80" s="27"/>
      <c r="C80" s="8"/>
    </row>
    <row r="81" spans="1:3">
      <c r="A81" s="27" t="s">
        <v>45</v>
      </c>
      <c r="B81" s="27"/>
      <c r="C81" s="8">
        <f>203778.68/1000</f>
        <v>203.77867999999998</v>
      </c>
    </row>
    <row r="82" spans="1:3">
      <c r="A82" s="27" t="s">
        <v>46</v>
      </c>
      <c r="B82" s="27"/>
      <c r="C82" s="8"/>
    </row>
    <row r="83" spans="1:3">
      <c r="A83" s="27" t="s">
        <v>47</v>
      </c>
      <c r="B83" s="27"/>
      <c r="C83" s="38">
        <f>206551.39/1000</f>
        <v>206.55139000000003</v>
      </c>
    </row>
    <row r="84" spans="1:3">
      <c r="A84" s="27" t="s">
        <v>48</v>
      </c>
      <c r="B84" s="27"/>
      <c r="C84" s="8">
        <f>12327.89/1000</f>
        <v>12.32789</v>
      </c>
    </row>
    <row r="85" spans="1:3">
      <c r="A85" s="27"/>
      <c r="B85" s="27"/>
      <c r="C85" s="38">
        <f>422657.96/1000</f>
        <v>422.65796</v>
      </c>
    </row>
    <row r="86" spans="1:3">
      <c r="A86" s="30" t="s">
        <v>49</v>
      </c>
      <c r="B86" s="27"/>
      <c r="C86" s="29">
        <f>+C78-C85</f>
        <v>164.21653000000003</v>
      </c>
    </row>
    <row r="87" spans="1:3">
      <c r="A87" s="27" t="s">
        <v>50</v>
      </c>
      <c r="B87" s="27"/>
      <c r="C87" s="7"/>
    </row>
    <row r="88" spans="1:3">
      <c r="A88" s="31" t="s">
        <v>51</v>
      </c>
      <c r="B88" s="27"/>
      <c r="C88" s="8"/>
    </row>
    <row r="89" spans="1:3">
      <c r="A89" s="27" t="s">
        <v>62</v>
      </c>
      <c r="B89" s="27"/>
      <c r="C89" s="8">
        <f>145.9/1000</f>
        <v>0.1459</v>
      </c>
    </row>
    <row r="90" spans="1:3">
      <c r="A90" s="27" t="s">
        <v>52</v>
      </c>
      <c r="B90" s="27"/>
      <c r="C90" s="22">
        <f>17828.63/1000</f>
        <v>17.82863</v>
      </c>
    </row>
    <row r="91" spans="1:3">
      <c r="A91" s="27" t="s">
        <v>53</v>
      </c>
      <c r="B91" s="27"/>
      <c r="C91" s="32">
        <f>+C86+C89+C90</f>
        <v>182.19106000000005</v>
      </c>
    </row>
    <row r="92" spans="1:3">
      <c r="A92" s="27"/>
      <c r="B92" s="27"/>
      <c r="C92" s="32"/>
    </row>
    <row r="93" spans="1:3">
      <c r="A93" s="31" t="s">
        <v>54</v>
      </c>
      <c r="B93" s="27"/>
      <c r="C93" s="32"/>
    </row>
    <row r="94" spans="1:3">
      <c r="A94" s="27" t="s">
        <v>55</v>
      </c>
      <c r="B94" s="27"/>
      <c r="C94" s="8">
        <f>149.51/1000</f>
        <v>0.14951</v>
      </c>
    </row>
    <row r="95" spans="1:3">
      <c r="A95" s="27" t="s">
        <v>56</v>
      </c>
      <c r="B95" s="27"/>
      <c r="C95" s="8">
        <v>0.115</v>
      </c>
    </row>
    <row r="96" spans="1:3">
      <c r="A96" s="27" t="s">
        <v>65</v>
      </c>
      <c r="B96" s="27"/>
      <c r="C96" s="22">
        <f>50716.8/1000</f>
        <v>50.716800000000006</v>
      </c>
    </row>
    <row r="97" spans="1:3">
      <c r="A97" s="27"/>
      <c r="B97" s="27"/>
      <c r="C97" s="32">
        <f>SUM(C94:C96)</f>
        <v>50.981310000000008</v>
      </c>
    </row>
    <row r="98" spans="1:3">
      <c r="A98" s="30" t="s">
        <v>70</v>
      </c>
      <c r="B98" s="27"/>
      <c r="C98" s="39">
        <f>+C91-C97</f>
        <v>131.20975000000004</v>
      </c>
    </row>
    <row r="99" spans="1:3" ht="13.5" thickBot="1">
      <c r="A99" s="33"/>
      <c r="B99" s="33"/>
      <c r="C99" s="33"/>
    </row>
    <row r="100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2020-06-09T22:40:17Z</cp:lastPrinted>
  <dcterms:created xsi:type="dcterms:W3CDTF">2017-02-09T22:50:33Z</dcterms:created>
  <dcterms:modified xsi:type="dcterms:W3CDTF">2020-06-09T22:41:16Z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efloresc@bancatlan.sv</vt:lpwstr>
  </property>
  <property fmtid="{D5CDD505-2E9C-101B-9397-08002B2CF9AE}" pid="5" name="MSIP_Label_d7727152-7100-4514-a083-0e2ba05ba660_SetDate">
    <vt:lpwstr>2020-04-24T20:14:18.6272954Z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e0554225-49cd-4c8f-979b-20e2ce63a932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