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42824AF9-84E3-4E57-AE22-FE12D6CFA693}" xr6:coauthVersionLast="45" xr6:coauthVersionMax="45" xr10:uidLastSave="{00000000-0000-0000-0000-000000000000}"/>
  <bookViews>
    <workbookView xWindow="-120" yWindow="-120" windowWidth="20730" windowHeight="11160" tabRatio="658" activeTab="2" xr2:uid="{00000000-000D-0000-FFFF-FFFF00000000}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2" l="1"/>
  <c r="H85" i="3" l="1"/>
  <c r="G60" i="2" l="1"/>
  <c r="G13" i="2" l="1"/>
  <c r="I59" i="2" l="1"/>
  <c r="I41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E13" i="3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19" i="3" l="1"/>
  <c r="E90" i="3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<sst xmlns="http://schemas.openxmlformats.org/spreadsheetml/2006/main" count="132" uniqueCount="120">
  <si>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</si>
  <si>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</si>
  <si>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</si>
  <si>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</si>
  <si>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</si>
  <si>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</si>
  <si>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</si>
  <si>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</si>
  <si>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</si>
  <si>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</si>
  <si>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</si>
  <si>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</si>
  <si>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</si>
  <si>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</si>
  <si>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</si>
  <si>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</si>
  <si>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</si>
  <si>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</si>
  <si>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</si>
  <si>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</si>
  <si>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</si>
  <si>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</si>
  <si>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</si>
  <si>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</si>
  <si>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</si>
  <si>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</si>
  <si>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</si>
  <si>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</si>
  <si>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</si>
  <si>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</si>
  <si>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</si>
  <si>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</si>
  <si>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</si>
  <si>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</si>
  <si>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</si>
  <si>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</si>
  <si>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</si>
  <si>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</si>
  <si>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</si>
  <si>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</si>
  <si>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</si>
  <si>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</si>
  <si>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</si>
  <si>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</si>
  <si>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</si>
  <si>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</si>
  <si>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</si>
  <si>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</si>
  <si>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</si>
  <si>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</si>
  <si>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</si>
  <si>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</si>
  <si>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</si>
  <si>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</si>
  <si>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</si>
  <si>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</si>
  <si>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</si>
  <si>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</si>
  <si>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</si>
  <si>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</si>
  <si>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</si>
  <si>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</si>
  <si>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</si>
  <si>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</si>
  <si>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</si>
  <si>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</si>
  <si>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</si>
  <si>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</si>
  <si>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</si>
  <si>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</si>
  <si>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</si>
  <si>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</si>
  <si>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</si>
  <si>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</si>
  <si>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</si>
  <si>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</si>
  <si>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</si>
  <si>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</si>
  <si>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</si>
  <si>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</si>
  <si>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</si>
  <si>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</si>
  <si>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</si>
  <si>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</si>
  <si>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</si>
  <si>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</si>
  <si>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</si>
  <si>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</si>
  <si>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</si>
  <si>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</si>
  <si>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</si>
  <si>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</si>
  <si>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</si>
  <si>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</si>
  <si>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</si>
  <si>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</si>
  <si>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</si>
  <si>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</si>
  <si>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</si>
  <si>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</si>
  <si>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</si>
  <si>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</si>
  <si>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</si>
  <si>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</si>
  <si>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</si>
  <si>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</si>
  <si>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</si>
  <si>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</si>
  <si>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</si>
  <si>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</si>
  <si>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</si>
  <si>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</si>
  <si>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</si>
  <si>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</si>
  <si>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</si>
  <si>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31.03.2019</t>
  </si>
  <si>
    <t>31.03.2020</t>
  </si>
  <si>
    <t>ESTADO DE RESULTADOS DEL 1o.DE ENERO AL 31 DE MARZO 2020</t>
  </si>
  <si>
    <t>CUENTAS RESTRINGIDA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</si>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</sst>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167" fontId="7" fillId="0" borderId="0" xfId="1" applyNumberFormat="1" applyFont="1" applyAlignment="1">
      <alignment horizontal="center"/>
    </xf>
    <xf numFmtId="167" fontId="4" fillId="0" borderId="0" xfId="1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3" xfId="49" xr:uid="{F80ED933-96A8-4635-A5EC-C063E2A5BE3D}"/>
    <cellStyle name="Millares 4" xfId="52" xr:uid="{B090C5CA-63B8-4685-AA1F-7507076E627C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view="pageBreakPreview" zoomScale="80" zoomScaleNormal="80" zoomScaleSheetLayoutView="80" workbookViewId="0">
      <selection activeCell="G46" sqref="G46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1" t="s">
        <v>86</v>
      </c>
      <c r="C6" s="81"/>
      <c r="D6" s="81"/>
      <c r="E6" s="81"/>
      <c r="F6" s="81"/>
      <c r="G6" s="81"/>
      <c r="H6" s="81"/>
      <c r="I6" s="81"/>
      <c r="J6" s="81"/>
    </row>
    <row r="7" spans="2:13" x14ac:dyDescent="0.2">
      <c r="B7" s="82" t="s">
        <v>117</v>
      </c>
      <c r="C7" s="82"/>
      <c r="D7" s="82"/>
      <c r="E7" s="82"/>
      <c r="F7" s="82"/>
      <c r="G7" s="82"/>
      <c r="H7" s="82"/>
      <c r="I7" s="82"/>
      <c r="J7" s="82"/>
    </row>
    <row r="8" spans="2:13" x14ac:dyDescent="0.2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8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116</v>
      </c>
      <c r="I12" s="10"/>
      <c r="J12" s="11" t="s">
        <v>115</v>
      </c>
      <c r="K12" s="62"/>
      <c r="L12" s="51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88</v>
      </c>
      <c r="D15" s="8"/>
      <c r="E15" s="8"/>
      <c r="F15" s="8"/>
      <c r="G15" s="8"/>
      <c r="H15" s="73">
        <v>713.7</v>
      </c>
      <c r="I15" s="63"/>
      <c r="J15" s="43">
        <v>817.5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713.7</v>
      </c>
      <c r="I17" s="63"/>
      <c r="J17" s="64">
        <f>+J16+J15</f>
        <v>817.5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89</v>
      </c>
      <c r="D19" s="8"/>
      <c r="E19" s="8"/>
      <c r="F19" s="8"/>
      <c r="G19" s="8"/>
      <c r="H19" s="80">
        <v>270.10000000000002</v>
      </c>
      <c r="I19" s="63"/>
      <c r="J19" s="43">
        <v>480.3</v>
      </c>
      <c r="K19" s="63"/>
      <c r="M19" s="75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443.6</v>
      </c>
      <c r="I21" s="63"/>
      <c r="J21" s="64">
        <f>+J17-J19</f>
        <v>337.2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443.6</v>
      </c>
      <c r="I32" s="63"/>
      <c r="J32" s="64">
        <f>+J21-J30</f>
        <v>337.2</v>
      </c>
      <c r="K32" s="64"/>
    </row>
    <row r="33" spans="2:11" hidden="1" x14ac:dyDescent="0.2">
      <c r="D33" s="79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80</v>
      </c>
      <c r="I36" s="63"/>
      <c r="J36" s="53">
        <v>48</v>
      </c>
      <c r="K36" s="8"/>
    </row>
    <row r="37" spans="2:11" x14ac:dyDescent="0.2">
      <c r="D37" s="8" t="s">
        <v>11</v>
      </c>
      <c r="E37" s="8"/>
      <c r="F37" s="8"/>
      <c r="G37" s="8"/>
      <c r="H37" s="53">
        <v>83.3</v>
      </c>
      <c r="I37" s="63"/>
      <c r="J37" s="53">
        <v>0</v>
      </c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90</v>
      </c>
      <c r="D41" s="8"/>
      <c r="E41" s="8"/>
      <c r="F41" s="8"/>
      <c r="G41" s="8"/>
      <c r="H41" s="73">
        <v>6.3</v>
      </c>
      <c r="I41" s="63"/>
      <c r="J41" s="43">
        <v>-10.3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3" t="s">
        <v>80</v>
      </c>
      <c r="D44" s="83"/>
      <c r="E44" s="83"/>
      <c r="F44" s="83"/>
      <c r="G44" s="78"/>
      <c r="H44" s="64">
        <f>H32-H35-H36-H37-H38+H41+H42</f>
        <v>286.60000000000002</v>
      </c>
      <c r="I44" s="64"/>
      <c r="J44" s="64">
        <f>J32-J35-J36-J37-J38+J41+J42</f>
        <v>278.89999999999998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48.5</v>
      </c>
      <c r="I48" s="63"/>
      <c r="J48" s="53">
        <v>44.8</v>
      </c>
      <c r="K48" s="63"/>
    </row>
    <row r="49" spans="2:11" x14ac:dyDescent="0.2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1"/>
    </row>
    <row r="52" spans="2:11" ht="13.5" thickBot="1" x14ac:dyDescent="0.25">
      <c r="C52" s="6" t="s">
        <v>81</v>
      </c>
      <c r="D52" s="6"/>
      <c r="E52" s="6"/>
      <c r="F52" s="8"/>
      <c r="G52" s="8"/>
      <c r="H52" s="59">
        <f>H44-H48-H49</f>
        <v>238.10000000000002</v>
      </c>
      <c r="I52" s="63"/>
      <c r="J52" s="59">
        <f>J44-J48-J49</f>
        <v>234.09999999999997</v>
      </c>
      <c r="K52" s="21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113</v>
      </c>
      <c r="E59" s="25"/>
      <c r="F59" s="27"/>
      <c r="G59" s="76"/>
      <c r="H59" s="69"/>
      <c r="I59" s="73"/>
      <c r="J59" s="53"/>
    </row>
    <row r="60" spans="2:11" x14ac:dyDescent="0.2">
      <c r="C60" s="27"/>
      <c r="D60" s="27" t="s">
        <v>91</v>
      </c>
      <c r="E60" s="25"/>
      <c r="F60" s="25"/>
      <c r="G60" s="84" t="s">
        <v>97</v>
      </c>
      <c r="H60" s="84"/>
      <c r="I60" s="84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B34" zoomScale="80" zoomScaleNormal="90" zoomScaleSheetLayoutView="80" workbookViewId="0">
      <selection activeCell="I40" sqref="I40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1" t="s">
        <v>86</v>
      </c>
      <c r="C6" s="81"/>
      <c r="D6" s="81"/>
      <c r="E6" s="81"/>
      <c r="F6" s="81"/>
      <c r="G6" s="81"/>
      <c r="H6" s="81"/>
      <c r="I6" s="81"/>
    </row>
    <row r="7" spans="2:11" x14ac:dyDescent="0.2">
      <c r="B7" s="83" t="s">
        <v>111</v>
      </c>
      <c r="C7" s="85"/>
      <c r="D7" s="85"/>
      <c r="E7" s="85"/>
      <c r="F7" s="85"/>
      <c r="G7" s="85"/>
      <c r="H7" s="85"/>
      <c r="I7" s="85"/>
    </row>
    <row r="8" spans="2:11" x14ac:dyDescent="0.2">
      <c r="B8" s="85" t="s">
        <v>16</v>
      </c>
      <c r="C8" s="85"/>
      <c r="D8" s="85"/>
      <c r="E8" s="85"/>
      <c r="F8" s="85"/>
      <c r="G8" s="85"/>
      <c r="H8" s="85"/>
      <c r="I8" s="85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101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116</v>
      </c>
      <c r="H11" s="25"/>
      <c r="I11" s="11" t="s">
        <v>114</v>
      </c>
    </row>
    <row r="12" spans="2:11" x14ac:dyDescent="0.2">
      <c r="B12" s="13" t="s">
        <v>102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f>151.9+219.9</f>
        <v>371.8</v>
      </c>
      <c r="H13" s="25"/>
      <c r="I13" s="25">
        <v>358.4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33.1</v>
      </c>
      <c r="H14" s="25"/>
      <c r="I14" s="25">
        <f>53.7+34.8</f>
        <v>88.5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157.69999999999999</v>
      </c>
      <c r="H16" s="25"/>
      <c r="I16" s="26">
        <v>84.2</v>
      </c>
      <c r="J16" s="25"/>
    </row>
    <row r="17" spans="1:12" x14ac:dyDescent="0.2">
      <c r="B17"/>
      <c r="C17" s="18" t="s">
        <v>104</v>
      </c>
      <c r="D17" s="31"/>
      <c r="E17" s="25"/>
      <c r="F17" s="25"/>
      <c r="G17" s="36">
        <f>SUM(G13:G16)</f>
        <v>562.6</v>
      </c>
      <c r="H17" s="36"/>
      <c r="I17" s="36">
        <f>SUM(I13:I16)</f>
        <v>531.1</v>
      </c>
      <c r="J17" s="36"/>
    </row>
    <row r="18" spans="1:12" ht="15" customHeight="1" x14ac:dyDescent="0.2"/>
    <row r="19" spans="1:12" x14ac:dyDescent="0.2">
      <c r="A19"/>
      <c r="B19" s="13" t="s">
        <v>103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">
      <c r="B20" s="25" t="s">
        <v>21</v>
      </c>
      <c r="C20" s="25"/>
      <c r="D20" s="25"/>
      <c r="E20" s="25"/>
      <c r="F20" s="25"/>
      <c r="G20" s="25">
        <v>13527.7</v>
      </c>
      <c r="H20" s="25"/>
      <c r="I20" s="25">
        <f>7726.3+5102+820.3</f>
        <v>13648.599999999999</v>
      </c>
      <c r="J20" s="25"/>
    </row>
    <row r="21" spans="1:12" hidden="1" x14ac:dyDescent="0.2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">
      <c r="B23" s="25" t="s">
        <v>98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x14ac:dyDescent="0.2">
      <c r="B24"/>
      <c r="C24" s="18" t="s">
        <v>105</v>
      </c>
      <c r="D24" s="31"/>
      <c r="E24" s="25"/>
      <c r="F24" s="25"/>
      <c r="G24" s="36">
        <f>SUM(G20:G23)</f>
        <v>17027.7</v>
      </c>
      <c r="H24" s="25"/>
      <c r="I24" s="36">
        <f>SUM(I20:I23)</f>
        <v>17148.599999999999</v>
      </c>
      <c r="J24" s="25"/>
    </row>
    <row r="25" spans="1:12" x14ac:dyDescent="0.2">
      <c r="H25" s="36"/>
      <c r="J25" s="36"/>
    </row>
    <row r="26" spans="1:12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25">
      <c r="B27" s="25"/>
      <c r="C27" s="6" t="s">
        <v>106</v>
      </c>
      <c r="D27" s="30"/>
      <c r="E27" s="25"/>
      <c r="F27" s="25"/>
      <c r="G27" s="38">
        <f>+G24+G17</f>
        <v>17590.3</v>
      </c>
      <c r="H27" s="25"/>
      <c r="I27" s="38">
        <f>+I24+I17</f>
        <v>17679.699999999997</v>
      </c>
      <c r="J27" s="25"/>
    </row>
    <row r="28" spans="1:12" ht="13.5" thickTop="1" x14ac:dyDescent="0.2">
      <c r="H28" s="36"/>
      <c r="J28" s="36"/>
    </row>
    <row r="31" spans="1:12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102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1249.3</v>
      </c>
      <c r="H36" s="25"/>
      <c r="I36" s="26">
        <v>1363.1432500000001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1249.3</v>
      </c>
      <c r="H38" s="13"/>
      <c r="I38" s="13">
        <f>SUM(I35:I37)</f>
        <v>1363.1432500000001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463.6</v>
      </c>
      <c r="H40" s="25"/>
      <c r="I40" s="25">
        <f>485.2+40</f>
        <v>525.20000000000005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207.6</v>
      </c>
      <c r="H41" s="25"/>
      <c r="I41" s="26">
        <f>34.7+103.2</f>
        <v>137.9</v>
      </c>
      <c r="J41" s="25"/>
    </row>
    <row r="42" spans="2:10" x14ac:dyDescent="0.2">
      <c r="B42" s="39"/>
      <c r="C42" s="30"/>
      <c r="D42"/>
      <c r="E42"/>
      <c r="F42"/>
      <c r="G42" s="36">
        <f>SUM(G40:G41)</f>
        <v>671.2</v>
      </c>
      <c r="H42" s="25"/>
      <c r="I42" s="36">
        <f>SUM(I40:I41)</f>
        <v>663.1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107</v>
      </c>
      <c r="D44"/>
      <c r="E44"/>
      <c r="F44"/>
      <c r="G44" s="36">
        <f>G38+G42</f>
        <v>1920.5</v>
      </c>
      <c r="H44" s="25"/>
      <c r="I44" s="36">
        <f>I38+I42</f>
        <v>2026.24325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103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99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7246.4</v>
      </c>
      <c r="H49"/>
      <c r="I49" s="26">
        <v>7468.0298400000001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108</v>
      </c>
      <c r="D51" s="25"/>
      <c r="E51" s="25"/>
      <c r="F51" s="25"/>
      <c r="G51" s="36">
        <f>SUM(G48:G49)</f>
        <v>8175.2999999999993</v>
      </c>
      <c r="H51"/>
      <c r="I51" s="36">
        <f>SUM(I48:I49)</f>
        <v>8396.9348900000005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100</v>
      </c>
      <c r="G53" s="64">
        <f>+G44+G51</f>
        <v>10095.799999999999</v>
      </c>
      <c r="H53" s="25"/>
      <c r="I53" s="64">
        <f>+I44+I51</f>
        <v>10423.17814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f>RESULTADO!H52</f>
        <v>238.10000000000002</v>
      </c>
      <c r="H60" s="25"/>
      <c r="I60" s="43">
        <v>921</v>
      </c>
      <c r="J60" s="25"/>
    </row>
    <row r="61" spans="2:12" x14ac:dyDescent="0.2">
      <c r="B61" s="25"/>
      <c r="C61" s="6" t="s">
        <v>109</v>
      </c>
      <c r="D61" s="31"/>
      <c r="E61" s="25"/>
      <c r="F61" s="25"/>
      <c r="G61" s="37">
        <f>SUM(G57:G60)</f>
        <v>7494.4970000000003</v>
      </c>
      <c r="H61" s="36"/>
      <c r="I61" s="37">
        <f>SUM(I57:I60)</f>
        <v>7256.5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110</v>
      </c>
      <c r="D63" s="30"/>
      <c r="E63" s="25"/>
      <c r="F63" s="25"/>
      <c r="G63" s="22">
        <f>+G53+G61</f>
        <v>17590.296999999999</v>
      </c>
      <c r="H63" s="36"/>
      <c r="I63" s="22">
        <f>+I53+I61</f>
        <v>17679.67814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  <c r="J64" s="77">
        <f>G63-G27</f>
        <v>-3.0000000006111804E-3</v>
      </c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6" t="s">
        <v>91</v>
      </c>
      <c r="C70" s="86"/>
      <c r="D70" s="25"/>
      <c r="F70" s="87" t="s">
        <v>97</v>
      </c>
      <c r="G70" s="88"/>
      <c r="H70" s="25"/>
      <c r="I70" s="32"/>
    </row>
    <row r="71" spans="2:9" x14ac:dyDescent="0.2">
      <c r="B71" s="86"/>
      <c r="C71" s="86"/>
      <c r="D71" s="25"/>
      <c r="E71"/>
      <c r="F71" s="90"/>
      <c r="G71" s="90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91"/>
      <c r="C74" s="91"/>
      <c r="D74" s="91"/>
      <c r="E74" s="91"/>
      <c r="F74" s="91"/>
      <c r="G74" s="91"/>
      <c r="H74" s="91"/>
      <c r="I74" s="25"/>
    </row>
    <row r="75" spans="2:9" x14ac:dyDescent="0.2">
      <c r="B75" s="91"/>
      <c r="C75" s="91"/>
      <c r="D75" s="91"/>
      <c r="E75" s="91"/>
      <c r="F75" s="91"/>
      <c r="G75" s="91"/>
      <c r="H75" s="91"/>
    </row>
    <row r="76" spans="2:9" x14ac:dyDescent="0.2">
      <c r="B76" s="89"/>
      <c r="C76" s="89"/>
      <c r="D76" s="89"/>
      <c r="E76" s="89"/>
      <c r="F76" s="89"/>
      <c r="G76" s="89"/>
      <c r="H76" s="89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tabSelected="1" view="pageBreakPreview" zoomScale="60" zoomScaleNormal="80" workbookViewId="0">
      <selection activeCell="C142" sqref="C142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86</v>
      </c>
      <c r="E3" s="5" t="s">
        <v>119</v>
      </c>
      <c r="G3" s="35"/>
      <c r="H3" s="5" t="s">
        <v>34</v>
      </c>
    </row>
    <row r="4" spans="2:9" x14ac:dyDescent="0.2">
      <c r="E4" s="35">
        <v>2020</v>
      </c>
      <c r="H4" s="35">
        <v>2019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2" t="s">
        <v>35</v>
      </c>
      <c r="C7" s="92"/>
      <c r="D7" s="92"/>
      <c r="E7" s="92"/>
      <c r="F7" s="92"/>
      <c r="G7" s="92"/>
      <c r="H7" s="92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x14ac:dyDescent="0.2">
      <c r="B11" s="51" t="s">
        <v>118</v>
      </c>
      <c r="E11" s="25">
        <v>219.9</v>
      </c>
      <c r="F11" s="25"/>
      <c r="G11" s="25"/>
      <c r="H11" s="25">
        <v>219.9</v>
      </c>
    </row>
    <row r="12" spans="2:9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</f>
        <v>371.6</v>
      </c>
      <c r="F13" s="25"/>
      <c r="G13" s="25"/>
      <c r="H13" s="25">
        <v>138.30000000000001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591.70000000000005</v>
      </c>
      <c r="F19" s="49"/>
      <c r="G19" s="49"/>
      <c r="H19" s="48">
        <f>SUM(H9:H18)</f>
        <v>358.4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2" t="s">
        <v>39</v>
      </c>
      <c r="C22" s="92"/>
      <c r="D22" s="92"/>
      <c r="E22" s="92"/>
      <c r="F22" s="92"/>
      <c r="G22" s="92"/>
      <c r="H22" s="92"/>
    </row>
    <row r="24" spans="2:10" x14ac:dyDescent="0.2">
      <c r="B24" s="1" t="s">
        <v>40</v>
      </c>
      <c r="E24" s="25">
        <v>0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93</v>
      </c>
      <c r="E26" s="25">
        <v>0</v>
      </c>
      <c r="F26" s="25"/>
      <c r="G26" s="25"/>
      <c r="H26" s="25">
        <v>0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84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95</v>
      </c>
      <c r="D38" s="25"/>
      <c r="E38" s="25">
        <v>0</v>
      </c>
      <c r="F38" s="25"/>
      <c r="G38" s="25"/>
      <c r="H38" s="25">
        <v>0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85</v>
      </c>
      <c r="D46" s="25"/>
      <c r="E46" s="25">
        <v>33.1</v>
      </c>
      <c r="F46" s="25"/>
      <c r="G46" s="25"/>
      <c r="H46" s="25">
        <v>88.5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85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33.1</v>
      </c>
      <c r="F50" s="49"/>
      <c r="G50" s="49"/>
      <c r="H50" s="48">
        <f>SUM(H24:H49)</f>
        <v>88.5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2" t="s">
        <v>55</v>
      </c>
      <c r="C77" s="92"/>
      <c r="D77" s="92"/>
      <c r="E77" s="92"/>
      <c r="F77" s="92"/>
      <c r="G77" s="92"/>
      <c r="H77" s="92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96</v>
      </c>
      <c r="E81" s="56">
        <v>0</v>
      </c>
      <c r="F81" s="25"/>
      <c r="G81" s="25"/>
      <c r="H81" s="56">
        <v>0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83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v>157.69999999999999</v>
      </c>
      <c r="F85" s="25"/>
      <c r="G85" s="25"/>
      <c r="H85" s="25">
        <f>18.7+65.5</f>
        <v>84.2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157.69999999999999</v>
      </c>
      <c r="F90" s="36"/>
      <c r="G90" s="36"/>
      <c r="H90" s="38">
        <f>SUM(H79:H89)</f>
        <v>84.2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2" t="s">
        <v>57</v>
      </c>
      <c r="C106" s="92"/>
      <c r="D106" s="92"/>
      <c r="E106" s="92"/>
      <c r="F106" s="92"/>
      <c r="G106" s="92"/>
      <c r="H106" s="92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3578.3</v>
      </c>
      <c r="H108" s="23">
        <v>3578.3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4148</v>
      </c>
      <c r="H110" s="23">
        <v>4148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8521.7000000000007</v>
      </c>
      <c r="H112" s="23">
        <v>8521.7000000000007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123</v>
      </c>
      <c r="H114" s="23">
        <v>123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211.8</v>
      </c>
      <c r="H116" s="23">
        <v>293.39999999999998</v>
      </c>
    </row>
    <row r="117" spans="2:8" x14ac:dyDescent="0.2">
      <c r="D117" s="23"/>
      <c r="E117" s="23"/>
      <c r="H117" s="23"/>
    </row>
    <row r="118" spans="2:8" x14ac:dyDescent="0.2">
      <c r="B118" s="1" t="s">
        <v>112</v>
      </c>
      <c r="D118" s="23"/>
      <c r="E118" s="23">
        <v>0</v>
      </c>
      <c r="H118" s="23">
        <v>0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-3055.1</v>
      </c>
      <c r="H120" s="57">
        <v>-3015.5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13527.699999999999</v>
      </c>
      <c r="H122" s="58">
        <f>SUM(H108:H120)</f>
        <v>13648.900000000001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1249.3</v>
      </c>
      <c r="H134" s="25">
        <f>BALANCE!I36</f>
        <v>1363.1432500000001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1249.3</v>
      </c>
      <c r="F138" s="25"/>
      <c r="G138" s="25"/>
      <c r="H138" s="59">
        <f>SUM(H132:H136)</f>
        <v>1363.1432500000001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2" t="s">
        <v>67</v>
      </c>
      <c r="C140" s="92"/>
      <c r="D140" s="92"/>
      <c r="E140" s="92"/>
      <c r="F140" s="92"/>
      <c r="G140" s="92"/>
      <c r="H140" s="92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18.7</v>
      </c>
      <c r="F143" s="25"/>
      <c r="G143" s="25"/>
      <c r="H143" s="25">
        <v>40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444.9</v>
      </c>
      <c r="F149" s="25"/>
      <c r="G149" s="25"/>
      <c r="H149" s="26">
        <v>485.2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463.59999999999997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2" t="s">
        <v>72</v>
      </c>
      <c r="C153" s="92"/>
      <c r="D153" s="92"/>
      <c r="E153" s="92"/>
      <c r="F153" s="92"/>
      <c r="G153" s="92"/>
      <c r="H153" s="92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7246.4</v>
      </c>
      <c r="H159" s="26">
        <f>BALANCE!I49</f>
        <v>7468.0298400000001</v>
      </c>
    </row>
    <row r="161" spans="2:8" ht="13.5" thickBot="1" x14ac:dyDescent="0.25">
      <c r="B161" s="3"/>
      <c r="E161" s="58">
        <f>SUM(E155:E159)</f>
        <v>7246.4</v>
      </c>
      <c r="H161" s="58">
        <f>SUM(H155:H159)</f>
        <v>7468.0298400000001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xmlns:xlrd2="http://schemas.microsoft.com/office/spreadsheetml/2017/richdata2"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99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2020-04-07T15:46:24Z</cp:lastPrinted>
  <dcterms:created xsi:type="dcterms:W3CDTF">2009-05-06T00:19:57Z</dcterms:created>
  <dcterms:modified xsi:type="dcterms:W3CDTF">2020-04-07T15:46:25Z</dcterms:modified>
</cp:coreProperties>
</file>