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onico\AppData\Local\Microsoft\Windows\Temporary Internet Files\Content.Outlook\TY8YESFX\"/>
    </mc:Choice>
  </mc:AlternateContent>
  <bookViews>
    <workbookView xWindow="-120" yWindow="-120" windowWidth="21840" windowHeight="13140"/>
  </bookViews>
  <sheets>
    <sheet name="BALANCE FEB 2020-2019" sheetId="2" r:id="rId1"/>
    <sheet name="ESTAD.RESULT. FEB 2020-2019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FEB 2020-2019'!$B$1:$J$82</definedName>
    <definedName name="_xlnm.Print_Area" localSheetId="1">'ESTAD.RESULT. FEB 2020-2019'!$B$1:$I$60</definedName>
    <definedName name="_xlnm.Print_Area" localSheetId="2">PRINC.INDIC.FINANC.!$A$1:$K$61</definedName>
    <definedName name="IMPRIMIR">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2" l="1"/>
  <c r="F69" i="2"/>
  <c r="D13" i="2" l="1"/>
  <c r="F47" i="2" l="1"/>
  <c r="C47" i="3" l="1"/>
  <c r="D9" i="2" l="1"/>
  <c r="D47" i="2" l="1"/>
  <c r="D56" i="2" s="1"/>
  <c r="F61" i="2" l="1"/>
  <c r="F72" i="2" s="1"/>
  <c r="F56" i="2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13" i="2"/>
  <c r="F9" i="2" s="1"/>
  <c r="F35" i="2" s="1"/>
  <c r="E47" i="3"/>
  <c r="E36" i="3"/>
  <c r="E25" i="3"/>
  <c r="E28" i="3" s="1"/>
  <c r="E15" i="3"/>
  <c r="E30" i="3" l="1"/>
  <c r="E40" i="3" s="1"/>
  <c r="E49" i="3" s="1"/>
  <c r="E51" i="3" s="1"/>
  <c r="E53" i="3" s="1"/>
  <c r="E55" i="3" s="1"/>
  <c r="E59" i="3" s="1"/>
  <c r="F74" i="2"/>
  <c r="E57" i="3" l="1"/>
  <c r="C36" i="3" l="1"/>
  <c r="C25" i="3" l="1"/>
  <c r="C28" i="3" s="1"/>
  <c r="C15" i="3"/>
  <c r="G50" i="3" l="1"/>
  <c r="I50" i="3" s="1"/>
  <c r="H51" i="3" l="1"/>
  <c r="F51" i="3"/>
  <c r="G52" i="3" l="1"/>
  <c r="I52" i="3" s="1"/>
  <c r="G23" i="3" l="1"/>
  <c r="I23" i="3" s="1"/>
  <c r="G9" i="3" l="1"/>
  <c r="I9" i="3" s="1"/>
  <c r="G11" i="3"/>
  <c r="I11" i="3" s="1"/>
  <c r="G12" i="3"/>
  <c r="G13" i="3"/>
  <c r="I13" i="3" s="1"/>
  <c r="G20" i="3"/>
  <c r="I20" i="3" s="1"/>
  <c r="G21" i="3"/>
  <c r="I21" i="3" s="1"/>
  <c r="G22" i="3"/>
  <c r="I22" i="3" s="1"/>
  <c r="G24" i="3"/>
  <c r="I24" i="3" s="1"/>
  <c r="G27" i="3"/>
  <c r="I27" i="3" s="1"/>
  <c r="G32" i="3"/>
  <c r="G34" i="3"/>
  <c r="I34" i="3" s="1"/>
  <c r="G44" i="3"/>
  <c r="I44" i="3" s="1"/>
  <c r="G45" i="3"/>
  <c r="I45" i="3" s="1"/>
  <c r="G54" i="3"/>
  <c r="I54" i="3" s="1"/>
  <c r="G56" i="3"/>
  <c r="I56" i="3" s="1"/>
  <c r="F57" i="3"/>
  <c r="H57" i="3"/>
  <c r="G58" i="3"/>
  <c r="I58" i="3" s="1"/>
  <c r="I32" i="3" l="1"/>
  <c r="G36" i="3"/>
  <c r="I36" i="3" s="1"/>
  <c r="C30" i="3"/>
  <c r="C40" i="3" s="1"/>
  <c r="G15" i="3"/>
  <c r="I15" i="3" s="1"/>
  <c r="G47" i="3"/>
  <c r="I47" i="3" s="1"/>
  <c r="G25" i="3"/>
  <c r="I25" i="3" s="1"/>
  <c r="C49" i="3" l="1"/>
  <c r="C51" i="3" s="1"/>
  <c r="G28" i="3"/>
  <c r="I28" i="3" s="1"/>
  <c r="G30" i="3"/>
  <c r="I30" i="3" s="1"/>
  <c r="H71" i="2"/>
  <c r="C53" i="3" l="1"/>
  <c r="C55" i="3" s="1"/>
  <c r="G49" i="3"/>
  <c r="I49" i="3" s="1"/>
  <c r="G40" i="3"/>
  <c r="I40" i="3" s="1"/>
  <c r="G51" i="3" l="1"/>
  <c r="I51" i="3" s="1"/>
  <c r="G53" i="3"/>
  <c r="C57" i="3"/>
  <c r="C59" i="3"/>
  <c r="G55" i="3" l="1"/>
  <c r="I53" i="3"/>
  <c r="G59" i="3" l="1"/>
  <c r="I59" i="3" s="1"/>
  <c r="I55" i="3"/>
  <c r="G57" i="3"/>
  <c r="I57" i="3" s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D61" i="2"/>
  <c r="D72" i="2" s="1"/>
  <c r="H72" i="2" s="1"/>
  <c r="J7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D74" i="2" l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<sst xmlns="http://schemas.openxmlformats.org/spreadsheetml/2006/main" count="158" uniqueCount="127">
  <si>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</si>
  <si>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</si>
  <si>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</si>
  <si>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</si>
  <si>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</si>
  <si>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</si>
  <si>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</si>
  <si>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</si>
  <si>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</si>
  <si>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</si>
  <si>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</si>
  <si>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</si>
  <si>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</si>
  <si>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</si>
  <si>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</si>
  <si>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</si>
  <si>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</si>
  <si>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</si>
  <si>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</si>
  <si>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</si>
  <si>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</si>
  <si>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</si>
  <si>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</si>
  <si>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</si>
  <si>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</si>
  <si>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</si>
  <si>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</si>
  <si>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</si>
  <si>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</si>
  <si>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</si>
  <si>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</si>
  <si>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</si>
  <si>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</si>
  <si>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</si>
  <si>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</si>
  <si>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</si>
  <si>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</si>
  <si>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</si>
  <si>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</si>
  <si>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</si>
  <si>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</si>
  <si>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</si>
  <si>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</si>
  <si>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</si>
  <si>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</si>
  <si>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</si>
  <si>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</si>
  <si>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</si>
  <si>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</si>
  <si>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</si>
  <si>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</si>
  <si>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</si>
  <si>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</si>
  <si>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</si>
  <si>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</si>
  <si>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</si>
  <si>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</si>
  <si>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</si>
  <si>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</si>
  <si>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</si>
  <si>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</si>
  <si>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</si>
  <si>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</si>
  <si>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</si>
  <si>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</si>
  <si>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</si>
  <si>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</si>
  <si>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</si>
  <si>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</si>
  <si>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</si>
  <si>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</si>
  <si>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</si>
  <si>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</si>
  <si>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</si>
  <si>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</si>
  <si>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</si>
  <si>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</si>
  <si>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</si>
  <si>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</si>
  <si>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</si>
  <si>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</si>
  <si>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</si>
  <si>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</si>
  <si>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</si>
  <si>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</si>
  <si>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</si>
  <si>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</si>
  <si>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</si>
  <si>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</si>
  <si>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</si>
  <si>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</si>
  <si>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</si>
  <si>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</si>
  <si>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</si>
  <si>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</si>
  <si>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</si>
  <si>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</si>
  <si>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</si>
  <si>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</si>
  <si>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</si>
  <si>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</si>
  <si>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</si>
  <si>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</si>
  <si>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</si>
  <si>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</si>
  <si>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</si>
  <si>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</si>
  <si>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</si>
  <si>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</si>
  <si>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</si>
  <si>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</si>
  <si>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</si>
  <si>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</si>
  <si>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</si>
  <si>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</si>
  <si>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</si>
  <si>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</si>
  <si>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METAS ESTRATÉGICAS 2018</t>
  </si>
  <si>
    <t>A MAYO DE 2018 Y 2017</t>
  </si>
  <si>
    <t>2019</t>
  </si>
  <si>
    <t>UTILIDAD  DE OTRAS OPERACIONES</t>
  </si>
  <si>
    <t>2020</t>
  </si>
  <si>
    <t>ESTADO DE RESULTADOS</t>
  </si>
  <si>
    <t xml:space="preserve">COMPARATIVO DEL 1 DE ENERO AL 29 DE FEBRERO DE 2020 Y 28 DE FEBRERO DE 2019 </t>
  </si>
  <si>
    <t>BALANCE DE SITUACIÓN</t>
  </si>
  <si>
    <t>COMPARATIVO AL 29 DE FEBRERO DE 2020 Y 28 DE FEBRERO DE 2019</t>
  </si>
  <si>
    <t>FEDECRÉDITO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</si>
</sst>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_(* #,##0.0_);_(* \(#,##0.0\);_(* &quot;-&quot;?_);_(@_)"/>
    <numFmt numFmtId="171" formatCode="_(* #,##0.0_);_(* \(#,##0.0\);_(* &quot;-&quot;??_);_(@_)"/>
    <numFmt numFmtId="172" formatCode="#,##0.00000"/>
    <numFmt numFmtId="173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173" fontId="38" fillId="0" borderId="0"/>
    <xf numFmtId="173" fontId="38" fillId="0" borderId="0"/>
    <xf numFmtId="0" fontId="42" fillId="0" borderId="0"/>
    <xf numFmtId="0" fontId="2" fillId="0" borderId="0"/>
  </cellStyleXfs>
  <cellXfs count="22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0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1" fontId="28" fillId="0" borderId="0" xfId="2" applyNumberFormat="1" applyFont="1" applyBorder="1" applyAlignment="1">
      <alignment vertical="center"/>
    </xf>
    <xf numFmtId="171" fontId="35" fillId="0" borderId="0" xfId="2" applyNumberFormat="1" applyFont="1" applyBorder="1" applyAlignment="1">
      <alignment vertical="center"/>
    </xf>
    <xf numFmtId="166" fontId="28" fillId="0" borderId="0" xfId="13" applyNumberFormat="1" applyFont="1" applyBorder="1"/>
    <xf numFmtId="166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2" fontId="28" fillId="0" borderId="0" xfId="13" applyNumberFormat="1" applyFont="1" applyBorder="1" applyAlignment="1">
      <alignment vertical="center"/>
    </xf>
    <xf numFmtId="172" fontId="35" fillId="0" borderId="0" xfId="13" applyNumberFormat="1" applyFont="1" applyBorder="1" applyAlignment="1">
      <alignment vertical="center"/>
    </xf>
    <xf numFmtId="173" fontId="28" fillId="0" borderId="0" xfId="13" applyNumberFormat="1" applyFont="1" applyBorder="1" applyAlignment="1">
      <alignment vertical="center"/>
    </xf>
    <xf numFmtId="173" fontId="35" fillId="0" borderId="0" xfId="13" applyNumberFormat="1" applyFont="1" applyBorder="1" applyAlignment="1">
      <alignment vertical="center"/>
    </xf>
    <xf numFmtId="173" fontId="28" fillId="0" borderId="0" xfId="13" applyNumberFormat="1" applyFont="1" applyBorder="1"/>
    <xf numFmtId="167" fontId="28" fillId="0" borderId="0" xfId="13" applyNumberFormat="1" applyFont="1" applyBorder="1" applyAlignment="1">
      <alignment vertical="center"/>
    </xf>
    <xf numFmtId="167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3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39" fillId="0" borderId="16" xfId="1" applyNumberFormat="1" applyFont="1" applyBorder="1" applyAlignment="1">
      <alignment horizontal="left"/>
    </xf>
    <xf numFmtId="167" fontId="19" fillId="0" borderId="0" xfId="1" applyNumberFormat="1" applyFont="1" applyBorder="1" applyProtection="1">
      <protection locked="0"/>
    </xf>
    <xf numFmtId="167" fontId="19" fillId="0" borderId="0" xfId="1" applyNumberFormat="1" applyFont="1" applyBorder="1" applyAlignment="1">
      <alignment horizontal="center"/>
    </xf>
    <xf numFmtId="167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9" fillId="0" borderId="22" xfId="1" applyNumberFormat="1" applyFont="1" applyBorder="1" applyAlignment="1" applyProtection="1">
      <alignment horizontal="right"/>
      <protection locked="0"/>
    </xf>
    <xf numFmtId="167" fontId="40" fillId="0" borderId="9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center"/>
    </xf>
    <xf numFmtId="167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6" fontId="23" fillId="0" borderId="16" xfId="1" applyNumberFormat="1" applyFont="1" applyBorder="1"/>
    <xf numFmtId="166" fontId="19" fillId="0" borderId="16" xfId="1" quotePrefix="1" applyNumberFormat="1" applyFont="1" applyBorder="1" applyAlignment="1">
      <alignment horizontal="left"/>
    </xf>
    <xf numFmtId="166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7" fontId="13" fillId="0" borderId="0" xfId="1" applyNumberFormat="1" applyFont="1" applyBorder="1" applyProtection="1"/>
    <xf numFmtId="167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7" fontId="15" fillId="0" borderId="24" xfId="1" applyNumberFormat="1" applyFont="1" applyBorder="1" applyAlignment="1" applyProtection="1">
      <alignment horizontal="right"/>
    </xf>
    <xf numFmtId="166" fontId="8" fillId="2" borderId="29" xfId="1" applyNumberFormat="1" applyFont="1" applyFill="1" applyBorder="1" applyAlignment="1">
      <alignment horizontal="center"/>
    </xf>
    <xf numFmtId="166" fontId="8" fillId="2" borderId="30" xfId="1" applyNumberFormat="1" applyFont="1" applyFill="1" applyBorder="1" applyAlignment="1">
      <alignment horizontal="center"/>
    </xf>
    <xf numFmtId="166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9" fillId="2" borderId="13" xfId="1" applyNumberFormat="1" applyFont="1" applyFill="1" applyBorder="1" applyAlignment="1">
      <alignment horizontal="center"/>
    </xf>
    <xf numFmtId="166" fontId="19" fillId="2" borderId="14" xfId="1" applyNumberFormat="1" applyFont="1" applyFill="1" applyBorder="1" applyAlignment="1">
      <alignment horizontal="center"/>
    </xf>
    <xf numFmtId="166" fontId="19" fillId="2" borderId="15" xfId="1" applyNumberFormat="1" applyFont="1" applyFill="1" applyBorder="1" applyAlignment="1">
      <alignment horizontal="center"/>
    </xf>
    <xf numFmtId="166" fontId="19" fillId="2" borderId="16" xfId="1" applyNumberFormat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166" fontId="19" fillId="2" borderId="17" xfId="1" applyNumberFormat="1" applyFont="1" applyFill="1" applyBorder="1" applyAlignment="1">
      <alignment horizontal="center"/>
    </xf>
    <xf numFmtId="166" fontId="19" fillId="2" borderId="18" xfId="1" applyNumberFormat="1" applyFont="1" applyFill="1" applyBorder="1" applyAlignment="1">
      <alignment horizontal="center"/>
    </xf>
    <xf numFmtId="166" fontId="19" fillId="2" borderId="7" xfId="1" applyNumberFormat="1" applyFont="1" applyFill="1" applyBorder="1" applyAlignment="1">
      <alignment horizontal="center"/>
    </xf>
    <xf numFmtId="166" fontId="19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6 2" xfId="20"/>
    <cellStyle name="Normal 7" xfId="17"/>
    <cellStyle name="Normal 8" xfId="19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3"/>
  <sheetViews>
    <sheetView showGridLines="0" tabSelected="1" zoomScale="45" zoomScaleNormal="45" zoomScaleSheetLayoutView="70" workbookViewId="0">
      <selection activeCell="Q12" sqref="Q12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93" t="s">
        <v>126</v>
      </c>
      <c r="C1" s="194"/>
      <c r="D1" s="194"/>
      <c r="E1" s="194"/>
      <c r="F1" s="194"/>
      <c r="G1" s="194"/>
      <c r="H1" s="194"/>
      <c r="I1" s="194"/>
      <c r="J1" s="195"/>
    </row>
    <row r="2" spans="1:10" x14ac:dyDescent="0.25">
      <c r="B2" s="196" t="s">
        <v>124</v>
      </c>
      <c r="C2" s="197"/>
      <c r="D2" s="197"/>
      <c r="E2" s="197"/>
      <c r="F2" s="197"/>
      <c r="G2" s="197"/>
      <c r="H2" s="197"/>
      <c r="I2" s="197"/>
      <c r="J2" s="198"/>
    </row>
    <row r="3" spans="1:10" x14ac:dyDescent="0.25">
      <c r="B3" s="196" t="s">
        <v>125</v>
      </c>
      <c r="C3" s="197"/>
      <c r="D3" s="197"/>
      <c r="E3" s="197"/>
      <c r="F3" s="197"/>
      <c r="G3" s="197"/>
      <c r="H3" s="197"/>
      <c r="I3" s="197"/>
      <c r="J3" s="198"/>
    </row>
    <row r="4" spans="1:10" ht="20.25" thickBot="1" x14ac:dyDescent="0.3">
      <c r="B4" s="199" t="s">
        <v>0</v>
      </c>
      <c r="C4" s="200"/>
      <c r="D4" s="200"/>
      <c r="E4" s="200"/>
      <c r="F4" s="200"/>
      <c r="G4" s="200"/>
      <c r="H4" s="200"/>
      <c r="I4" s="200"/>
      <c r="J4" s="201"/>
    </row>
    <row r="5" spans="1:10" ht="20.25" thickTop="1" x14ac:dyDescent="0.25">
      <c r="B5" s="202"/>
      <c r="C5" s="203"/>
      <c r="D5" s="203"/>
      <c r="E5" s="203"/>
      <c r="F5" s="203"/>
      <c r="G5" s="203"/>
      <c r="H5" s="203"/>
      <c r="I5" s="203"/>
      <c r="J5" s="204"/>
    </row>
    <row r="6" spans="1:10" x14ac:dyDescent="0.25">
      <c r="B6" s="141"/>
      <c r="C6" s="3"/>
      <c r="D6" s="177" t="s">
        <v>1</v>
      </c>
      <c r="E6" s="177"/>
      <c r="F6" s="19" t="s">
        <v>1</v>
      </c>
      <c r="G6" s="19"/>
      <c r="H6" s="177" t="s">
        <v>2</v>
      </c>
      <c r="I6" s="19"/>
      <c r="J6" s="178"/>
    </row>
    <row r="7" spans="1:10" x14ac:dyDescent="0.25">
      <c r="B7" s="143" t="s">
        <v>3</v>
      </c>
      <c r="C7" s="5"/>
      <c r="D7" s="179">
        <v>2020</v>
      </c>
      <c r="E7" s="180"/>
      <c r="F7" s="179">
        <v>2019</v>
      </c>
      <c r="G7" s="180"/>
      <c r="H7" s="181" t="s">
        <v>4</v>
      </c>
      <c r="I7" s="182"/>
      <c r="J7" s="183" t="s">
        <v>5</v>
      </c>
    </row>
    <row r="8" spans="1:10" ht="9" customHeight="1" x14ac:dyDescent="0.25">
      <c r="B8" s="143"/>
      <c r="C8" s="5"/>
      <c r="D8" s="6"/>
      <c r="E8" s="6"/>
      <c r="F8" s="6"/>
      <c r="G8" s="6"/>
      <c r="H8" s="5"/>
      <c r="I8" s="5"/>
      <c r="J8" s="144"/>
    </row>
    <row r="9" spans="1:10" x14ac:dyDescent="0.25">
      <c r="B9" s="187" t="s">
        <v>6</v>
      </c>
      <c r="C9" s="7"/>
      <c r="D9" s="20">
        <f>D10+D12+D11+D13+D29</f>
        <v>483297.19999999995</v>
      </c>
      <c r="E9" s="189"/>
      <c r="F9" s="20">
        <f>F10+F12+F11+F13+F29</f>
        <v>467035.8</v>
      </c>
      <c r="G9" s="189"/>
      <c r="H9" s="20">
        <f t="shared" ref="H9:H14" si="0">D9-F9</f>
        <v>16261.399999999965</v>
      </c>
      <c r="I9" s="189"/>
      <c r="J9" s="157">
        <f t="shared" ref="J9:J14" si="1">H9/F9*100</f>
        <v>3.4818315855015749</v>
      </c>
    </row>
    <row r="10" spans="1:10" x14ac:dyDescent="0.25">
      <c r="A10" s="1">
        <v>111</v>
      </c>
      <c r="B10" s="146" t="s">
        <v>7</v>
      </c>
      <c r="C10" s="4"/>
      <c r="D10" s="10">
        <v>38202.1</v>
      </c>
      <c r="E10" s="10"/>
      <c r="F10" s="10">
        <v>37926.400000000001</v>
      </c>
      <c r="G10" s="10"/>
      <c r="H10" s="10">
        <f t="shared" si="0"/>
        <v>275.69999999999709</v>
      </c>
      <c r="I10" s="10"/>
      <c r="J10" s="147">
        <f t="shared" si="1"/>
        <v>0.72693427269658362</v>
      </c>
    </row>
    <row r="11" spans="1:10" hidden="1" x14ac:dyDescent="0.25">
      <c r="A11" s="1">
        <v>112</v>
      </c>
      <c r="B11" s="146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7">
        <v>100</v>
      </c>
    </row>
    <row r="12" spans="1:10" x14ac:dyDescent="0.25">
      <c r="A12" s="1">
        <v>113</v>
      </c>
      <c r="B12" s="146" t="s">
        <v>9</v>
      </c>
      <c r="C12" s="4"/>
      <c r="D12" s="10">
        <v>121871.7</v>
      </c>
      <c r="E12" s="10"/>
      <c r="F12" s="10">
        <v>98922.5</v>
      </c>
      <c r="G12" s="10"/>
      <c r="H12" s="10">
        <f t="shared" si="0"/>
        <v>22949.199999999997</v>
      </c>
      <c r="I12" s="10"/>
      <c r="J12" s="147">
        <f t="shared" si="1"/>
        <v>23.199171068260505</v>
      </c>
    </row>
    <row r="13" spans="1:10" x14ac:dyDescent="0.25">
      <c r="B13" s="143" t="s">
        <v>10</v>
      </c>
      <c r="C13" s="5"/>
      <c r="D13" s="8">
        <f>D14+D23</f>
        <v>326488.3</v>
      </c>
      <c r="E13" s="9"/>
      <c r="F13" s="8">
        <f>F14+F23</f>
        <v>333522.10000000003</v>
      </c>
      <c r="G13" s="9"/>
      <c r="H13" s="8">
        <f t="shared" si="0"/>
        <v>-7033.8000000000466</v>
      </c>
      <c r="I13" s="9"/>
      <c r="J13" s="145">
        <f t="shared" si="1"/>
        <v>-2.1089457040478115</v>
      </c>
    </row>
    <row r="14" spans="1:10" s="2" customFormat="1" ht="18" customHeight="1" x14ac:dyDescent="0.25">
      <c r="A14" s="1"/>
      <c r="B14" s="146" t="s">
        <v>11</v>
      </c>
      <c r="C14" s="4"/>
      <c r="D14" s="10">
        <v>325664.09999999998</v>
      </c>
      <c r="E14" s="10"/>
      <c r="F14" s="10">
        <v>332693.2</v>
      </c>
      <c r="G14" s="10"/>
      <c r="H14" s="10">
        <f t="shared" si="0"/>
        <v>-7029.1000000000349</v>
      </c>
      <c r="I14" s="10"/>
      <c r="J14" s="147">
        <f t="shared" si="1"/>
        <v>-2.1127873969170499</v>
      </c>
    </row>
    <row r="15" spans="1:10" s="2" customFormat="1" ht="18" hidden="1" customHeight="1" x14ac:dyDescent="0.25">
      <c r="A15" s="1">
        <v>1141040101</v>
      </c>
      <c r="B15" s="146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7"/>
    </row>
    <row r="16" spans="1:10" s="2" customFormat="1" ht="18" hidden="1" customHeight="1" x14ac:dyDescent="0.25">
      <c r="A16" s="1">
        <v>114106020101</v>
      </c>
      <c r="B16" s="146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7"/>
    </row>
    <row r="17" spans="1:10" s="2" customFormat="1" ht="18" hidden="1" customHeight="1" x14ac:dyDescent="0.25">
      <c r="A17" s="1">
        <v>1141990201</v>
      </c>
      <c r="B17" s="146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7"/>
    </row>
    <row r="18" spans="1:10" s="2" customFormat="1" ht="18" hidden="1" customHeight="1" x14ac:dyDescent="0.25">
      <c r="A18" s="1">
        <v>1142040101</v>
      </c>
      <c r="B18" s="146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7"/>
    </row>
    <row r="19" spans="1:10" s="2" customFormat="1" ht="18" hidden="1" customHeight="1" x14ac:dyDescent="0.25">
      <c r="A19" s="1">
        <v>1142040701</v>
      </c>
      <c r="B19" s="146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7"/>
    </row>
    <row r="20" spans="1:10" s="2" customFormat="1" ht="18" hidden="1" customHeight="1" x14ac:dyDescent="0.25">
      <c r="A20" s="1">
        <v>114206010101</v>
      </c>
      <c r="B20" s="146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7"/>
    </row>
    <row r="21" spans="1:10" s="2" customFormat="1" ht="18" hidden="1" customHeight="1" x14ac:dyDescent="0.25">
      <c r="A21" s="1">
        <v>1148</v>
      </c>
      <c r="B21" s="146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7"/>
    </row>
    <row r="22" spans="1:10" s="2" customFormat="1" ht="18" hidden="1" customHeight="1" x14ac:dyDescent="0.25">
      <c r="A22" s="1">
        <v>1142060201</v>
      </c>
      <c r="B22" s="146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7"/>
    </row>
    <row r="23" spans="1:10" s="2" customFormat="1" x14ac:dyDescent="0.25">
      <c r="A23" s="1"/>
      <c r="B23" s="146" t="s">
        <v>12</v>
      </c>
      <c r="C23" s="4"/>
      <c r="D23" s="10">
        <v>824.2</v>
      </c>
      <c r="E23" s="10"/>
      <c r="F23" s="10">
        <v>828.9</v>
      </c>
      <c r="G23" s="10"/>
      <c r="H23" s="10">
        <f>D23-F23</f>
        <v>-4.6999999999999318</v>
      </c>
      <c r="I23" s="10"/>
      <c r="J23" s="147">
        <f>H23/F23*100</f>
        <v>-0.56701652792857182</v>
      </c>
    </row>
    <row r="24" spans="1:10" s="2" customFormat="1" hidden="1" x14ac:dyDescent="0.25">
      <c r="A24" s="1">
        <v>1141049901</v>
      </c>
      <c r="B24" s="146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7"/>
    </row>
    <row r="25" spans="1:10" s="2" customFormat="1" hidden="1" x14ac:dyDescent="0.25">
      <c r="A25" s="1">
        <v>1141069901</v>
      </c>
      <c r="B25" s="146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7"/>
    </row>
    <row r="26" spans="1:10" s="2" customFormat="1" hidden="1" x14ac:dyDescent="0.25">
      <c r="A26" s="1">
        <v>1142049901</v>
      </c>
      <c r="B26" s="146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7"/>
    </row>
    <row r="27" spans="1:10" s="2" customFormat="1" hidden="1" x14ac:dyDescent="0.25">
      <c r="A27" s="1">
        <v>1142069901</v>
      </c>
      <c r="B27" s="146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7"/>
    </row>
    <row r="28" spans="1:10" s="2" customFormat="1" x14ac:dyDescent="0.25">
      <c r="A28" s="1"/>
      <c r="B28" s="146"/>
      <c r="C28" s="4"/>
      <c r="D28" s="10"/>
      <c r="E28" s="10"/>
      <c r="F28" s="10"/>
      <c r="G28" s="10"/>
      <c r="H28" s="10"/>
      <c r="I28" s="10"/>
      <c r="J28" s="147"/>
    </row>
    <row r="29" spans="1:10" s="2" customFormat="1" x14ac:dyDescent="0.25">
      <c r="A29" s="1">
        <v>1149</v>
      </c>
      <c r="B29" s="191" t="s">
        <v>13</v>
      </c>
      <c r="C29" s="19"/>
      <c r="D29" s="13">
        <v>-3264.9</v>
      </c>
      <c r="E29" s="13"/>
      <c r="F29" s="13">
        <v>-3335.2</v>
      </c>
      <c r="G29" s="13"/>
      <c r="H29" s="13">
        <f>D29-F29</f>
        <v>70.299999999999727</v>
      </c>
      <c r="I29" s="13"/>
      <c r="J29" s="190">
        <f>H29/F29*100</f>
        <v>-2.1078196210122249</v>
      </c>
    </row>
    <row r="30" spans="1:10" s="2" customFormat="1" ht="9.75" customHeight="1" x14ac:dyDescent="0.25">
      <c r="A30" s="1"/>
      <c r="B30" s="146"/>
      <c r="C30" s="4"/>
      <c r="D30" s="3" t="s">
        <v>1</v>
      </c>
      <c r="E30" s="3"/>
      <c r="F30" s="3" t="s">
        <v>1</v>
      </c>
      <c r="G30" s="3"/>
      <c r="H30" s="3"/>
      <c r="I30" s="3"/>
      <c r="J30" s="142"/>
    </row>
    <row r="31" spans="1:10" s="2" customFormat="1" ht="24.75" customHeight="1" x14ac:dyDescent="0.25">
      <c r="A31" s="1">
        <v>12</v>
      </c>
      <c r="B31" s="146" t="s">
        <v>14</v>
      </c>
      <c r="C31" s="4"/>
      <c r="D31" s="10">
        <v>17354</v>
      </c>
      <c r="E31" s="11"/>
      <c r="F31" s="10">
        <v>18580.900000000001</v>
      </c>
      <c r="G31" s="10"/>
      <c r="H31" s="10">
        <f>D31-F31</f>
        <v>-1226.9000000000015</v>
      </c>
      <c r="I31" s="10"/>
      <c r="J31" s="147">
        <f>H31/F31*100</f>
        <v>-6.6030170766755187</v>
      </c>
    </row>
    <row r="32" spans="1:10" s="2" customFormat="1" ht="24.75" customHeight="1" x14ac:dyDescent="0.25">
      <c r="A32" s="1">
        <v>126</v>
      </c>
      <c r="B32" s="146" t="s">
        <v>15</v>
      </c>
      <c r="C32" s="4"/>
      <c r="D32" s="10">
        <v>2255.6999999999998</v>
      </c>
      <c r="E32" s="11"/>
      <c r="F32" s="10">
        <v>2218.9</v>
      </c>
      <c r="G32" s="10"/>
      <c r="H32" s="10">
        <f>D32-F32</f>
        <v>36.799999999999727</v>
      </c>
      <c r="I32" s="10"/>
      <c r="J32" s="147">
        <f>H32/F32*100</f>
        <v>1.6584794267429683</v>
      </c>
    </row>
    <row r="33" spans="1:10" s="2" customFormat="1" x14ac:dyDescent="0.25">
      <c r="A33" s="1">
        <v>13</v>
      </c>
      <c r="B33" s="146" t="s">
        <v>16</v>
      </c>
      <c r="C33" s="4"/>
      <c r="D33" s="10">
        <v>12358.1</v>
      </c>
      <c r="E33" s="10"/>
      <c r="F33" s="10">
        <v>9584.2999999999993</v>
      </c>
      <c r="G33" s="10"/>
      <c r="H33" s="10">
        <f>D33-F33</f>
        <v>2773.8000000000011</v>
      </c>
      <c r="I33" s="10"/>
      <c r="J33" s="147">
        <f>H33/F33*100</f>
        <v>28.941080725770284</v>
      </c>
    </row>
    <row r="34" spans="1:10" s="2" customFormat="1" ht="6.75" customHeight="1" x14ac:dyDescent="0.25">
      <c r="A34" s="1"/>
      <c r="B34" s="146" t="s">
        <v>1</v>
      </c>
      <c r="C34" s="4"/>
      <c r="D34" s="8"/>
      <c r="E34" s="10"/>
      <c r="F34" s="8"/>
      <c r="G34" s="10"/>
      <c r="H34" s="8"/>
      <c r="I34" s="10"/>
      <c r="J34" s="145"/>
    </row>
    <row r="35" spans="1:10" s="2" customFormat="1" ht="20.25" thickBot="1" x14ac:dyDescent="0.3">
      <c r="A35" s="1"/>
      <c r="B35" s="156" t="s">
        <v>17</v>
      </c>
      <c r="C35" s="4"/>
      <c r="D35" s="12">
        <f>D9+D31+D32+D33</f>
        <v>515264.99999999994</v>
      </c>
      <c r="E35" s="13"/>
      <c r="F35" s="12">
        <f>F9+F31+F32+F33</f>
        <v>497419.9</v>
      </c>
      <c r="G35" s="13"/>
      <c r="H35" s="12">
        <f>H9+H31+H32+H33</f>
        <v>17845.099999999962</v>
      </c>
      <c r="I35" s="13"/>
      <c r="J35" s="148">
        <f>H35/F35*100</f>
        <v>3.5875323846110621</v>
      </c>
    </row>
    <row r="36" spans="1:10" s="2" customFormat="1" ht="7.5" customHeight="1" thickTop="1" x14ac:dyDescent="0.25">
      <c r="A36" s="1"/>
      <c r="B36" s="146"/>
      <c r="C36" s="4"/>
      <c r="D36" s="14"/>
      <c r="E36" s="14"/>
      <c r="F36" s="14"/>
      <c r="G36" s="14"/>
      <c r="H36" s="14"/>
      <c r="I36" s="14"/>
      <c r="J36" s="149"/>
    </row>
    <row r="37" spans="1:10" s="2" customFormat="1" ht="7.5" customHeight="1" x14ac:dyDescent="0.25">
      <c r="A37" s="1"/>
      <c r="B37" s="146"/>
      <c r="C37" s="4"/>
      <c r="D37" s="14"/>
      <c r="E37" s="14"/>
      <c r="F37" s="14"/>
      <c r="G37" s="14"/>
      <c r="H37" s="14"/>
      <c r="I37" s="14"/>
      <c r="J37" s="149"/>
    </row>
    <row r="38" spans="1:10" s="2" customFormat="1" ht="13.15" customHeight="1" x14ac:dyDescent="0.25">
      <c r="A38" s="1"/>
      <c r="B38" s="146" t="s">
        <v>1</v>
      </c>
      <c r="C38" s="4"/>
      <c r="D38" s="3"/>
      <c r="E38" s="3"/>
      <c r="F38" s="3"/>
      <c r="G38" s="14"/>
      <c r="H38" s="14"/>
      <c r="I38" s="14"/>
      <c r="J38" s="149"/>
    </row>
    <row r="39" spans="1:10" s="2" customFormat="1" hidden="1" x14ac:dyDescent="0.25">
      <c r="A39" s="1">
        <v>91</v>
      </c>
      <c r="B39" s="146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7">
        <f>H39/F39*100</f>
        <v>0</v>
      </c>
    </row>
    <row r="40" spans="1:10" s="2" customFormat="1" hidden="1" x14ac:dyDescent="0.25">
      <c r="A40" s="1">
        <v>92</v>
      </c>
      <c r="B40" s="146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7">
        <f>H40/F40*100</f>
        <v>0</v>
      </c>
    </row>
    <row r="41" spans="1:10" s="2" customFormat="1" ht="10.5" hidden="1" customHeight="1" x14ac:dyDescent="0.25">
      <c r="A41" s="1"/>
      <c r="B41" s="146"/>
      <c r="C41" s="4"/>
      <c r="D41" s="11"/>
      <c r="E41" s="11"/>
      <c r="F41" s="11"/>
      <c r="G41" s="11"/>
      <c r="H41" s="11"/>
      <c r="I41" s="11"/>
      <c r="J41" s="150"/>
    </row>
    <row r="42" spans="1:10" s="2" customFormat="1" ht="20.25" hidden="1" thickBot="1" x14ac:dyDescent="0.3">
      <c r="A42" s="1"/>
      <c r="B42" s="146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51">
        <f>H42/F42*100</f>
        <v>0</v>
      </c>
    </row>
    <row r="43" spans="1:10" s="2" customFormat="1" ht="6.75" hidden="1" customHeight="1" thickTop="1" x14ac:dyDescent="0.25">
      <c r="A43" s="1"/>
      <c r="B43" s="146" t="s">
        <v>1</v>
      </c>
      <c r="C43" s="4"/>
      <c r="D43" s="14"/>
      <c r="E43" s="14"/>
      <c r="F43" s="14"/>
      <c r="G43" s="14"/>
      <c r="H43" s="14"/>
      <c r="I43" s="14"/>
      <c r="J43" s="149"/>
    </row>
    <row r="44" spans="1:10" s="2" customFormat="1" x14ac:dyDescent="0.25">
      <c r="A44" s="1"/>
      <c r="B44" s="146"/>
      <c r="C44" s="4"/>
      <c r="D44" s="14"/>
      <c r="E44" s="14"/>
      <c r="F44" s="14"/>
      <c r="G44" s="14"/>
      <c r="H44" s="14"/>
      <c r="I44" s="14"/>
      <c r="J44" s="152" t="s">
        <v>1</v>
      </c>
    </row>
    <row r="45" spans="1:10" s="2" customFormat="1" x14ac:dyDescent="0.25">
      <c r="A45" s="1"/>
      <c r="B45" s="143" t="s">
        <v>21</v>
      </c>
      <c r="C45" s="5"/>
      <c r="D45" s="3"/>
      <c r="E45" s="3"/>
      <c r="F45" s="3"/>
      <c r="G45" s="3"/>
      <c r="H45" s="3"/>
      <c r="I45" s="3"/>
      <c r="J45" s="153" t="s">
        <v>1</v>
      </c>
    </row>
    <row r="46" spans="1:10" s="2" customFormat="1" ht="8.4499999999999993" customHeight="1" x14ac:dyDescent="0.25">
      <c r="A46" s="1"/>
      <c r="B46" s="143"/>
      <c r="C46" s="5"/>
      <c r="D46" s="3"/>
      <c r="E46" s="3"/>
      <c r="F46" s="3"/>
      <c r="G46" s="3"/>
      <c r="H46" s="3"/>
      <c r="I46" s="3"/>
      <c r="J46" s="153"/>
    </row>
    <row r="47" spans="1:10" s="2" customFormat="1" x14ac:dyDescent="0.25">
      <c r="A47" s="1"/>
      <c r="B47" s="188" t="s">
        <v>22</v>
      </c>
      <c r="C47" s="5"/>
      <c r="D47" s="20">
        <f>SUM(D48:D52)</f>
        <v>246257.4</v>
      </c>
      <c r="E47" s="189"/>
      <c r="F47" s="20">
        <f>SUM(F48:F52)</f>
        <v>263772.09999999998</v>
      </c>
      <c r="G47" s="189"/>
      <c r="H47" s="20">
        <f t="shared" ref="H47:H56" si="2">D47-F47</f>
        <v>-17514.699999999983</v>
      </c>
      <c r="I47" s="189"/>
      <c r="J47" s="157">
        <f>H47/F47*100</f>
        <v>-6.6400881670199325</v>
      </c>
    </row>
    <row r="48" spans="1:10" s="2" customFormat="1" ht="30.75" customHeight="1" x14ac:dyDescent="0.25">
      <c r="A48" s="1">
        <v>211</v>
      </c>
      <c r="B48" s="146" t="s">
        <v>23</v>
      </c>
      <c r="C48" s="5"/>
      <c r="D48" s="10">
        <v>23824</v>
      </c>
      <c r="E48" s="9"/>
      <c r="F48" s="10">
        <v>28528.799999999999</v>
      </c>
      <c r="G48" s="9"/>
      <c r="H48" s="10">
        <f>D48-F48</f>
        <v>-4704.7999999999993</v>
      </c>
      <c r="I48" s="10"/>
      <c r="J48" s="147">
        <f>H48/F48*100</f>
        <v>-16.491405176523372</v>
      </c>
    </row>
    <row r="49" spans="1:11" s="2" customFormat="1" x14ac:dyDescent="0.25">
      <c r="A49" s="1">
        <v>212</v>
      </c>
      <c r="B49" s="146" t="s">
        <v>10</v>
      </c>
      <c r="C49" s="4"/>
      <c r="D49" s="10">
        <v>192164.5</v>
      </c>
      <c r="E49" s="10"/>
      <c r="F49" s="10">
        <v>204980</v>
      </c>
      <c r="G49" s="10"/>
      <c r="H49" s="10">
        <f t="shared" si="2"/>
        <v>-12815.5</v>
      </c>
      <c r="I49" s="10"/>
      <c r="J49" s="147">
        <f>H49/F49*100</f>
        <v>-6.2520733730120011</v>
      </c>
    </row>
    <row r="50" spans="1:11" s="2" customFormat="1" x14ac:dyDescent="0.25">
      <c r="A50" s="1">
        <v>213</v>
      </c>
      <c r="B50" s="146" t="s">
        <v>24</v>
      </c>
      <c r="C50" s="4"/>
      <c r="D50" s="10">
        <v>1.5</v>
      </c>
      <c r="E50" s="10"/>
      <c r="F50" s="10">
        <v>1.1000000000000001</v>
      </c>
      <c r="G50" s="10"/>
      <c r="H50" s="10">
        <f t="shared" si="2"/>
        <v>0.39999999999999991</v>
      </c>
      <c r="I50" s="10"/>
      <c r="J50" s="147">
        <f>H50/F50*100</f>
        <v>36.363636363636353</v>
      </c>
    </row>
    <row r="51" spans="1:11" s="2" customFormat="1" x14ac:dyDescent="0.25">
      <c r="A51" s="1">
        <v>214</v>
      </c>
      <c r="B51" s="146" t="s">
        <v>25</v>
      </c>
      <c r="C51" s="4"/>
      <c r="D51" s="10">
        <v>30267.4</v>
      </c>
      <c r="E51" s="10"/>
      <c r="F51" s="10">
        <v>30262.2</v>
      </c>
      <c r="G51" s="10"/>
      <c r="H51" s="10">
        <f t="shared" si="2"/>
        <v>5.2000000000007276</v>
      </c>
      <c r="I51" s="10"/>
      <c r="J51" s="147">
        <f>H51/F51*100</f>
        <v>1.7183152579788408E-2</v>
      </c>
    </row>
    <row r="52" spans="1:11" s="2" customFormat="1" hidden="1" x14ac:dyDescent="0.25">
      <c r="A52" s="1"/>
      <c r="B52" s="146" t="s">
        <v>67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7">
        <v>0</v>
      </c>
    </row>
    <row r="53" spans="1:11" s="2" customFormat="1" x14ac:dyDescent="0.25">
      <c r="A53" s="1">
        <v>22</v>
      </c>
      <c r="B53" s="146" t="s">
        <v>26</v>
      </c>
      <c r="C53" s="4"/>
      <c r="D53" s="10">
        <v>166883.9</v>
      </c>
      <c r="E53" s="10"/>
      <c r="F53" s="10">
        <v>140409.70000000001</v>
      </c>
      <c r="G53" s="10"/>
      <c r="H53" s="10">
        <f t="shared" si="2"/>
        <v>26474.199999999983</v>
      </c>
      <c r="I53" s="10"/>
      <c r="J53" s="147">
        <f>H53/F53*100</f>
        <v>18.854965148419218</v>
      </c>
    </row>
    <row r="54" spans="1:11" s="2" customFormat="1" ht="21" customHeight="1" x14ac:dyDescent="0.25">
      <c r="A54" s="1">
        <v>24</v>
      </c>
      <c r="B54" s="146" t="s">
        <v>27</v>
      </c>
      <c r="C54" s="4"/>
      <c r="D54" s="10">
        <v>4035.1</v>
      </c>
      <c r="E54" s="11"/>
      <c r="F54" s="10">
        <v>6059.6</v>
      </c>
      <c r="G54" s="11"/>
      <c r="H54" s="11">
        <f t="shared" si="2"/>
        <v>-2024.5000000000005</v>
      </c>
      <c r="I54" s="11"/>
      <c r="J54" s="147">
        <f>H54/F54*100</f>
        <v>-33.409796026140341</v>
      </c>
    </row>
    <row r="55" spans="1:11" s="2" customFormat="1" ht="6" customHeight="1" x14ac:dyDescent="0.25">
      <c r="A55" s="1"/>
      <c r="B55" s="146"/>
      <c r="C55" s="4"/>
      <c r="D55" s="11"/>
      <c r="E55" s="11"/>
      <c r="F55" s="11"/>
      <c r="G55" s="11"/>
      <c r="H55" s="11"/>
      <c r="I55" s="11"/>
      <c r="J55" s="154"/>
    </row>
    <row r="56" spans="1:11" s="2" customFormat="1" ht="17.25" customHeight="1" thickBot="1" x14ac:dyDescent="0.3">
      <c r="A56" s="1"/>
      <c r="B56" s="156" t="s">
        <v>28</v>
      </c>
      <c r="C56" s="4"/>
      <c r="D56" s="12">
        <f>SUM(D47,D53,D54)</f>
        <v>417176.39999999997</v>
      </c>
      <c r="E56" s="13"/>
      <c r="F56" s="12">
        <f>SUM(F47,F53,F54)</f>
        <v>410241.39999999997</v>
      </c>
      <c r="G56" s="13"/>
      <c r="H56" s="12">
        <f t="shared" si="2"/>
        <v>6935</v>
      </c>
      <c r="I56" s="13"/>
      <c r="J56" s="148">
        <f>H56/F56*100</f>
        <v>1.6904681000016089</v>
      </c>
    </row>
    <row r="57" spans="1:11" s="2" customFormat="1" ht="8.25" customHeight="1" thickTop="1" x14ac:dyDescent="0.35">
      <c r="A57" s="1"/>
      <c r="B57" s="146" t="s">
        <v>1</v>
      </c>
      <c r="C57" s="4"/>
      <c r="D57" s="14"/>
      <c r="E57" s="14"/>
      <c r="F57" s="14"/>
      <c r="G57" s="14"/>
      <c r="H57" s="14"/>
      <c r="I57" s="14"/>
      <c r="J57" s="149"/>
      <c r="K57" s="16"/>
    </row>
    <row r="58" spans="1:11" s="2" customFormat="1" ht="12" customHeight="1" x14ac:dyDescent="0.25">
      <c r="A58" s="1"/>
      <c r="B58" s="146"/>
      <c r="C58" s="4"/>
      <c r="D58" s="14"/>
      <c r="E58" s="14"/>
      <c r="F58" s="14"/>
      <c r="G58" s="14"/>
      <c r="H58" s="14"/>
      <c r="I58" s="14"/>
      <c r="J58" s="149"/>
    </row>
    <row r="59" spans="1:11" s="2" customFormat="1" ht="21.75" x14ac:dyDescent="0.4">
      <c r="A59" s="1"/>
      <c r="B59" s="143" t="s">
        <v>29</v>
      </c>
      <c r="C59" s="5"/>
      <c r="D59" s="17"/>
      <c r="E59" s="17"/>
      <c r="F59" s="17"/>
      <c r="G59" s="3"/>
      <c r="H59" s="3"/>
      <c r="I59" s="3"/>
      <c r="J59" s="142"/>
    </row>
    <row r="60" spans="1:11" s="2" customFormat="1" ht="7.15" customHeight="1" x14ac:dyDescent="0.25">
      <c r="A60" s="1"/>
      <c r="B60" s="146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153" t="s">
        <v>1</v>
      </c>
    </row>
    <row r="61" spans="1:11" s="2" customFormat="1" x14ac:dyDescent="0.25">
      <c r="A61" s="1"/>
      <c r="B61" s="188" t="s">
        <v>30</v>
      </c>
      <c r="C61" s="182"/>
      <c r="D61" s="20">
        <f>SUM(D62:D63)</f>
        <v>69920.2</v>
      </c>
      <c r="E61" s="189"/>
      <c r="F61" s="20">
        <f>SUM(F62:F63)</f>
        <v>61812.6</v>
      </c>
      <c r="G61" s="189"/>
      <c r="H61" s="20">
        <f>D61-F61</f>
        <v>8107.5999999999985</v>
      </c>
      <c r="I61" s="189"/>
      <c r="J61" s="157">
        <f t="shared" ref="J61:J68" si="3">H61/F61*100</f>
        <v>13.116419629654793</v>
      </c>
    </row>
    <row r="62" spans="1:11" s="2" customFormat="1" x14ac:dyDescent="0.25">
      <c r="A62" s="1">
        <v>311</v>
      </c>
      <c r="B62" s="146" t="s">
        <v>31</v>
      </c>
      <c r="C62" s="4"/>
      <c r="D62" s="10">
        <v>69920.2</v>
      </c>
      <c r="E62" s="10"/>
      <c r="F62" s="10">
        <v>61812.6</v>
      </c>
      <c r="G62" s="10"/>
      <c r="H62" s="10">
        <f>D62-F62</f>
        <v>8107.5999999999985</v>
      </c>
      <c r="I62" s="10"/>
      <c r="J62" s="147">
        <f t="shared" si="3"/>
        <v>13.116419629654793</v>
      </c>
    </row>
    <row r="63" spans="1:11" s="2" customFormat="1" hidden="1" x14ac:dyDescent="0.25">
      <c r="A63" s="1"/>
      <c r="B63" s="146" t="s">
        <v>32</v>
      </c>
      <c r="C63" s="4"/>
      <c r="D63" s="10">
        <v>0</v>
      </c>
      <c r="E63" s="10"/>
      <c r="F63" s="10">
        <v>0</v>
      </c>
      <c r="G63" s="10"/>
      <c r="H63" s="10">
        <f>D63-F63</f>
        <v>0</v>
      </c>
      <c r="I63" s="10"/>
      <c r="J63" s="147" t="e">
        <f>H63/F63*100</f>
        <v>#DIV/0!</v>
      </c>
    </row>
    <row r="64" spans="1:11" s="2" customFormat="1" x14ac:dyDescent="0.25">
      <c r="A64" s="1">
        <v>313</v>
      </c>
      <c r="B64" s="146" t="s">
        <v>33</v>
      </c>
      <c r="C64" s="4"/>
      <c r="D64" s="10">
        <v>21372.9</v>
      </c>
      <c r="E64" s="10"/>
      <c r="F64" s="10">
        <v>19013.7</v>
      </c>
      <c r="G64" s="10"/>
      <c r="H64" s="10">
        <f t="shared" ref="H64:H70" si="4">D64-F64</f>
        <v>2359.2000000000007</v>
      </c>
      <c r="I64" s="10"/>
      <c r="J64" s="147">
        <f>H64/F64*100</f>
        <v>12.407895359661721</v>
      </c>
    </row>
    <row r="65" spans="1:11" s="2" customFormat="1" x14ac:dyDescent="0.25">
      <c r="A65" s="1">
        <v>321</v>
      </c>
      <c r="B65" s="155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147">
        <f t="shared" si="3"/>
        <v>1.9211593432161198</v>
      </c>
    </row>
    <row r="66" spans="1:11" s="2" customFormat="1" x14ac:dyDescent="0.25">
      <c r="A66" s="1">
        <v>322</v>
      </c>
      <c r="B66" s="146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7">
        <f t="shared" si="3"/>
        <v>0</v>
      </c>
    </row>
    <row r="67" spans="1:11" s="2" customFormat="1" x14ac:dyDescent="0.25">
      <c r="A67" s="1">
        <v>324</v>
      </c>
      <c r="B67" s="146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7">
        <f t="shared" si="3"/>
        <v>0</v>
      </c>
    </row>
    <row r="68" spans="1:11" s="2" customFormat="1" hidden="1" x14ac:dyDescent="0.25">
      <c r="A68" s="1">
        <v>325</v>
      </c>
      <c r="B68" s="146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7" t="e">
        <f t="shared" si="3"/>
        <v>#DIV/0!</v>
      </c>
    </row>
    <row r="69" spans="1:11" s="2" customFormat="1" hidden="1" x14ac:dyDescent="0.25">
      <c r="A69" s="1"/>
      <c r="B69" s="156" t="s">
        <v>38</v>
      </c>
      <c r="C69" s="19"/>
      <c r="D69" s="20">
        <f>SUM(D70:D71)</f>
        <v>1977.9</v>
      </c>
      <c r="E69" s="13"/>
      <c r="F69" s="20">
        <f>SUM(F70:F71)</f>
        <v>1563.5</v>
      </c>
      <c r="G69" s="13"/>
      <c r="H69" s="20">
        <f>SUM(H70:H71)</f>
        <v>414.40000000000009</v>
      </c>
      <c r="I69" s="13"/>
      <c r="J69" s="20">
        <f>SUM(J70:J71)</f>
        <v>26.504637032299332</v>
      </c>
    </row>
    <row r="70" spans="1:11" s="2" customFormat="1" hidden="1" x14ac:dyDescent="0.25">
      <c r="A70" s="1"/>
      <c r="B70" s="146" t="s">
        <v>39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8">
        <v>0</v>
      </c>
    </row>
    <row r="71" spans="1:11" s="2" customFormat="1" x14ac:dyDescent="0.25">
      <c r="A71" s="1"/>
      <c r="B71" s="141" t="s">
        <v>40</v>
      </c>
      <c r="C71" s="3"/>
      <c r="D71" s="21">
        <v>1977.9</v>
      </c>
      <c r="E71" s="22"/>
      <c r="F71" s="21">
        <v>1563.5</v>
      </c>
      <c r="G71" s="21"/>
      <c r="H71" s="13">
        <f>D71-F71</f>
        <v>414.40000000000009</v>
      </c>
      <c r="I71" s="13"/>
      <c r="J71" s="157">
        <f>H71/F71*100</f>
        <v>26.504637032299332</v>
      </c>
    </row>
    <row r="72" spans="1:11" s="2" customFormat="1" ht="20.25" thickBot="1" x14ac:dyDescent="0.3">
      <c r="A72" s="1"/>
      <c r="B72" s="156" t="s">
        <v>41</v>
      </c>
      <c r="C72" s="4"/>
      <c r="D72" s="12">
        <f>D61+D64+D65+D66+D67+D68+D69</f>
        <v>98088.599999999991</v>
      </c>
      <c r="E72" s="13"/>
      <c r="F72" s="12">
        <f>F61+F64+F65+F66+F67+F68+F69</f>
        <v>87178.5</v>
      </c>
      <c r="G72" s="13"/>
      <c r="H72" s="12">
        <f>D72-F72</f>
        <v>10910.099999999991</v>
      </c>
      <c r="I72" s="13"/>
      <c r="J72" s="148">
        <f>H72/F72*100</f>
        <v>12.514668180801451</v>
      </c>
    </row>
    <row r="73" spans="1:11" s="2" customFormat="1" ht="20.25" thickTop="1" x14ac:dyDescent="0.25">
      <c r="A73" s="1"/>
      <c r="B73" s="146"/>
      <c r="C73" s="4"/>
      <c r="D73" s="23"/>
      <c r="E73" s="23"/>
      <c r="F73" s="23"/>
      <c r="G73" s="23"/>
      <c r="H73" s="23"/>
      <c r="I73" s="23"/>
      <c r="J73" s="159"/>
    </row>
    <row r="74" spans="1:11" s="2" customFormat="1" ht="20.25" thickBot="1" x14ac:dyDescent="0.3">
      <c r="A74" s="1"/>
      <c r="B74" s="146" t="s">
        <v>42</v>
      </c>
      <c r="C74" s="4"/>
      <c r="D74" s="24">
        <f>D56+D72</f>
        <v>515264.99999999994</v>
      </c>
      <c r="E74" s="13"/>
      <c r="F74" s="24">
        <f>F56+F72</f>
        <v>497419.89999999997</v>
      </c>
      <c r="G74" s="13"/>
      <c r="H74" s="25">
        <f>D74-F74</f>
        <v>17845.099999999977</v>
      </c>
      <c r="I74" s="21"/>
      <c r="J74" s="160">
        <f>H74/F74*100</f>
        <v>3.5875323846110656</v>
      </c>
      <c r="K74" s="2" t="s">
        <v>1</v>
      </c>
    </row>
    <row r="75" spans="1:11" s="2" customFormat="1" ht="8.4499999999999993" customHeight="1" thickTop="1" x14ac:dyDescent="0.25">
      <c r="A75" s="1"/>
      <c r="B75" s="146" t="s">
        <v>1</v>
      </c>
      <c r="C75" s="4"/>
      <c r="D75" s="14"/>
      <c r="E75" s="14"/>
      <c r="F75" s="14"/>
      <c r="G75" s="14"/>
      <c r="H75" s="14"/>
      <c r="I75" s="14"/>
      <c r="J75" s="149"/>
    </row>
    <row r="76" spans="1:11" s="2" customFormat="1" ht="7.15" hidden="1" customHeight="1" x14ac:dyDescent="0.25">
      <c r="A76" s="1"/>
      <c r="B76" s="146"/>
      <c r="C76" s="4"/>
      <c r="D76" s="14"/>
      <c r="E76" s="14"/>
      <c r="F76" s="14"/>
      <c r="G76" s="14"/>
      <c r="H76" s="14"/>
      <c r="I76" s="14"/>
      <c r="J76" s="149"/>
    </row>
    <row r="77" spans="1:11" s="2" customFormat="1" ht="6.75" hidden="1" customHeight="1" x14ac:dyDescent="0.25">
      <c r="A77" s="1"/>
      <c r="B77" s="146"/>
      <c r="C77" s="4"/>
      <c r="D77" s="26" t="s">
        <v>1</v>
      </c>
      <c r="E77" s="26"/>
      <c r="F77" s="26" t="s">
        <v>1</v>
      </c>
      <c r="G77" s="14"/>
      <c r="H77" s="14"/>
      <c r="I77" s="14"/>
      <c r="J77" s="149"/>
    </row>
    <row r="78" spans="1:11" s="2" customFormat="1" ht="20.25" hidden="1" thickBot="1" x14ac:dyDescent="0.3">
      <c r="A78" s="1">
        <v>93</v>
      </c>
      <c r="B78" s="146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61">
        <f>H78/F78*100</f>
        <v>0</v>
      </c>
    </row>
    <row r="79" spans="1:11" s="2" customFormat="1" ht="16.5" hidden="1" customHeight="1" thickTop="1" x14ac:dyDescent="0.25">
      <c r="A79" s="1"/>
      <c r="B79" s="141" t="s">
        <v>1</v>
      </c>
      <c r="C79" s="3"/>
      <c r="D79" s="14"/>
      <c r="E79" s="14"/>
      <c r="F79" s="14"/>
      <c r="G79" s="14"/>
      <c r="H79" s="14"/>
      <c r="I79" s="14"/>
      <c r="J79" s="149"/>
    </row>
    <row r="80" spans="1:11" s="2" customFormat="1" ht="7.9" customHeight="1" x14ac:dyDescent="0.25">
      <c r="A80" s="1"/>
      <c r="B80" s="141"/>
      <c r="C80" s="3"/>
      <c r="D80" s="14"/>
      <c r="E80" s="14"/>
      <c r="F80" s="14"/>
      <c r="G80" s="14"/>
      <c r="H80" s="14"/>
      <c r="I80" s="14"/>
      <c r="J80" s="149"/>
    </row>
    <row r="81" spans="1:10" s="2" customFormat="1" ht="11.45" customHeight="1" thickBot="1" x14ac:dyDescent="0.3">
      <c r="A81" s="1"/>
      <c r="B81" s="162"/>
      <c r="C81" s="163"/>
      <c r="D81" s="164"/>
      <c r="E81" s="164"/>
      <c r="F81" s="164"/>
      <c r="G81" s="164"/>
      <c r="H81" s="164"/>
      <c r="I81" s="164"/>
      <c r="J81" s="165"/>
    </row>
    <row r="82" spans="1:10" s="2" customFormat="1" ht="4.1500000000000004" customHeight="1" thickTop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7:F47 D61:E61 F52 F55: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61"/>
  <sheetViews>
    <sheetView showGridLines="0" topLeftCell="A16" zoomScale="65" zoomScaleNormal="65" zoomScaleSheetLayoutView="90" workbookViewId="0">
      <selection activeCell="D45" sqref="D45"/>
    </sheetView>
  </sheetViews>
  <sheetFormatPr baseColWidth="10" defaultColWidth="10" defaultRowHeight="12.75" x14ac:dyDescent="0.2"/>
  <cols>
    <col min="1" max="1" width="23.7109375" style="35" customWidth="1"/>
    <col min="2" max="2" width="56.5703125" style="55" bestFit="1" customWidth="1"/>
    <col min="3" max="3" width="11.85546875" style="57" customWidth="1"/>
    <col min="4" max="4" width="1.5703125" style="57" customWidth="1"/>
    <col min="5" max="5" width="12.7109375" style="57" customWidth="1"/>
    <col min="6" max="6" width="1.5703125" style="57" customWidth="1"/>
    <col min="7" max="7" width="13.7109375" style="57" customWidth="1"/>
    <col min="8" max="8" width="1.5703125" style="57" customWidth="1"/>
    <col min="9" max="9" width="10.7109375" style="57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205" t="s">
        <v>126</v>
      </c>
      <c r="C1" s="206"/>
      <c r="D1" s="206"/>
      <c r="E1" s="206"/>
      <c r="F1" s="206"/>
      <c r="G1" s="206"/>
      <c r="H1" s="206"/>
      <c r="I1" s="207"/>
    </row>
    <row r="2" spans="1:9" x14ac:dyDescent="0.2">
      <c r="B2" s="208" t="s">
        <v>122</v>
      </c>
      <c r="C2" s="209"/>
      <c r="D2" s="209"/>
      <c r="E2" s="209"/>
      <c r="F2" s="209"/>
      <c r="G2" s="209"/>
      <c r="H2" s="209"/>
      <c r="I2" s="210"/>
    </row>
    <row r="3" spans="1:9" x14ac:dyDescent="0.2">
      <c r="B3" s="208" t="s">
        <v>123</v>
      </c>
      <c r="C3" s="209"/>
      <c r="D3" s="209"/>
      <c r="E3" s="209"/>
      <c r="F3" s="209"/>
      <c r="G3" s="209"/>
      <c r="H3" s="209"/>
      <c r="I3" s="210"/>
    </row>
    <row r="4" spans="1:9" ht="14.45" customHeight="1" thickBot="1" x14ac:dyDescent="0.25">
      <c r="B4" s="211" t="s">
        <v>0</v>
      </c>
      <c r="C4" s="212"/>
      <c r="D4" s="212"/>
      <c r="E4" s="212"/>
      <c r="F4" s="212"/>
      <c r="G4" s="212"/>
      <c r="H4" s="212"/>
      <c r="I4" s="213"/>
    </row>
    <row r="5" spans="1:9" ht="13.5" thickTop="1" x14ac:dyDescent="0.2">
      <c r="B5" s="214"/>
      <c r="C5" s="215"/>
      <c r="D5" s="215"/>
      <c r="E5" s="215"/>
      <c r="F5" s="215"/>
      <c r="G5" s="215"/>
      <c r="H5" s="215"/>
      <c r="I5" s="216"/>
    </row>
    <row r="6" spans="1:9" x14ac:dyDescent="0.2">
      <c r="B6" s="116"/>
      <c r="C6" s="167"/>
      <c r="D6" s="167"/>
      <c r="E6" s="167"/>
      <c r="F6" s="175"/>
      <c r="G6" s="176" t="s">
        <v>44</v>
      </c>
      <c r="H6" s="168"/>
      <c r="I6" s="169"/>
    </row>
    <row r="7" spans="1:9" x14ac:dyDescent="0.2">
      <c r="B7" s="184" t="s">
        <v>45</v>
      </c>
      <c r="C7" s="170" t="s">
        <v>121</v>
      </c>
      <c r="D7" s="171"/>
      <c r="E7" s="170" t="s">
        <v>119</v>
      </c>
      <c r="F7" s="171"/>
      <c r="G7" s="174" t="s">
        <v>4</v>
      </c>
      <c r="H7" s="172"/>
      <c r="I7" s="173" t="s">
        <v>46</v>
      </c>
    </row>
    <row r="8" spans="1:9" ht="6" customHeight="1" x14ac:dyDescent="0.2">
      <c r="B8" s="118"/>
      <c r="C8" s="40"/>
      <c r="D8" s="40"/>
      <c r="E8" s="40"/>
      <c r="F8" s="40"/>
      <c r="G8" s="37"/>
      <c r="H8" s="37"/>
      <c r="I8" s="117"/>
    </row>
    <row r="9" spans="1:9" x14ac:dyDescent="0.2">
      <c r="A9" s="35">
        <v>611001</v>
      </c>
      <c r="B9" s="119" t="s">
        <v>47</v>
      </c>
      <c r="C9" s="41">
        <v>4135.2</v>
      </c>
      <c r="D9" s="41"/>
      <c r="E9" s="41">
        <v>4118</v>
      </c>
      <c r="F9" s="42"/>
      <c r="G9" s="43">
        <f>C9-E9</f>
        <v>17.199999999999818</v>
      </c>
      <c r="H9" s="43"/>
      <c r="I9" s="120">
        <f>G9/E9*100</f>
        <v>0.41767848470130692</v>
      </c>
    </row>
    <row r="10" spans="1:9" ht="1.5" customHeight="1" x14ac:dyDescent="0.2">
      <c r="B10" s="119" t="s">
        <v>48</v>
      </c>
      <c r="C10" s="41"/>
      <c r="D10" s="42"/>
      <c r="E10" s="41"/>
      <c r="F10" s="42"/>
      <c r="G10" s="43"/>
      <c r="H10" s="43"/>
      <c r="I10" s="120"/>
    </row>
    <row r="11" spans="1:9" x14ac:dyDescent="0.2">
      <c r="A11" s="35">
        <v>611002</v>
      </c>
      <c r="B11" s="119" t="s">
        <v>49</v>
      </c>
      <c r="C11" s="41">
        <v>939.5</v>
      </c>
      <c r="D11" s="42"/>
      <c r="E11" s="41">
        <v>830.7</v>
      </c>
      <c r="F11" s="42"/>
      <c r="G11" s="43">
        <f>C11-E11</f>
        <v>108.79999999999995</v>
      </c>
      <c r="H11" s="43"/>
      <c r="I11" s="120">
        <f>G11/E11*100</f>
        <v>13.097387745275062</v>
      </c>
    </row>
    <row r="12" spans="1:9" hidden="1" x14ac:dyDescent="0.2">
      <c r="A12" s="35">
        <v>611003</v>
      </c>
      <c r="B12" s="119" t="s">
        <v>50</v>
      </c>
      <c r="C12" s="41">
        <v>0</v>
      </c>
      <c r="D12" s="42"/>
      <c r="E12" s="41">
        <v>0</v>
      </c>
      <c r="F12" s="42"/>
      <c r="G12" s="43">
        <f>C12-E12</f>
        <v>0</v>
      </c>
      <c r="H12" s="43"/>
      <c r="I12" s="120">
        <v>100</v>
      </c>
    </row>
    <row r="13" spans="1:9" x14ac:dyDescent="0.2">
      <c r="A13" s="35">
        <v>611004</v>
      </c>
      <c r="B13" s="119" t="s">
        <v>51</v>
      </c>
      <c r="C13" s="41">
        <v>217.5</v>
      </c>
      <c r="D13" s="42"/>
      <c r="E13" s="41">
        <v>98.2</v>
      </c>
      <c r="F13" s="42"/>
      <c r="G13" s="43">
        <f>C13-E13</f>
        <v>119.3</v>
      </c>
      <c r="H13" s="43"/>
      <c r="I13" s="120">
        <f>G13/E13*100</f>
        <v>121.48676171079428</v>
      </c>
    </row>
    <row r="14" spans="1:9" ht="6.75" customHeight="1" x14ac:dyDescent="0.2">
      <c r="B14" s="116"/>
      <c r="C14" s="37"/>
      <c r="D14" s="37"/>
      <c r="E14" s="37"/>
      <c r="F14" s="37"/>
      <c r="G14" s="37"/>
      <c r="H14" s="37"/>
      <c r="I14" s="117"/>
    </row>
    <row r="15" spans="1:9" ht="12.6" customHeight="1" x14ac:dyDescent="0.2">
      <c r="B15" s="116"/>
      <c r="C15" s="112">
        <f>SUM(C9:C13)</f>
        <v>5292.2</v>
      </c>
      <c r="D15" s="49"/>
      <c r="E15" s="112">
        <f>SUM(E9:E13)</f>
        <v>5046.8999999999996</v>
      </c>
      <c r="F15" s="49"/>
      <c r="G15" s="113">
        <f>C15-E15</f>
        <v>245.30000000000018</v>
      </c>
      <c r="H15" s="45"/>
      <c r="I15" s="121">
        <f>G15/E15*100</f>
        <v>4.8604093602013156</v>
      </c>
    </row>
    <row r="16" spans="1:9" ht="6.6" customHeight="1" x14ac:dyDescent="0.2">
      <c r="B16" s="116"/>
      <c r="C16" s="37"/>
      <c r="D16" s="37"/>
      <c r="E16" s="37"/>
      <c r="F16" s="37"/>
      <c r="G16" s="37"/>
      <c r="H16" s="37"/>
      <c r="I16" s="117"/>
    </row>
    <row r="17" spans="1:9" ht="8.25" customHeight="1" x14ac:dyDescent="0.2">
      <c r="B17" s="116"/>
      <c r="C17" s="37"/>
      <c r="D17" s="37"/>
      <c r="E17" s="37"/>
      <c r="F17" s="37"/>
      <c r="G17" s="37"/>
      <c r="H17" s="37"/>
      <c r="I17" s="117"/>
    </row>
    <row r="18" spans="1:9" ht="12.75" customHeight="1" x14ac:dyDescent="0.2">
      <c r="B18" s="184" t="s">
        <v>52</v>
      </c>
      <c r="C18" s="40"/>
      <c r="D18" s="40"/>
      <c r="E18" s="40"/>
      <c r="F18" s="40"/>
      <c r="G18" s="37"/>
      <c r="H18" s="37"/>
      <c r="I18" s="117"/>
    </row>
    <row r="19" spans="1:9" x14ac:dyDescent="0.2">
      <c r="B19" s="116"/>
      <c r="C19" s="37"/>
      <c r="D19" s="37"/>
      <c r="E19" s="37"/>
      <c r="F19" s="37"/>
      <c r="G19" s="37"/>
      <c r="H19" s="37"/>
      <c r="I19" s="117"/>
    </row>
    <row r="20" spans="1:9" x14ac:dyDescent="0.2">
      <c r="A20" s="35">
        <v>711001</v>
      </c>
      <c r="B20" s="116" t="s">
        <v>23</v>
      </c>
      <c r="C20" s="41">
        <v>51.9</v>
      </c>
      <c r="D20" s="37"/>
      <c r="E20" s="41">
        <v>65.7</v>
      </c>
      <c r="F20" s="37"/>
      <c r="G20" s="43">
        <f t="shared" ref="G20:G25" si="0">C20-E20</f>
        <v>-13.800000000000004</v>
      </c>
      <c r="H20" s="37"/>
      <c r="I20" s="120">
        <f t="shared" ref="I20:I25" si="1">G20/E20*100</f>
        <v>-21.004566210045667</v>
      </c>
    </row>
    <row r="21" spans="1:9" x14ac:dyDescent="0.2">
      <c r="A21" s="35">
        <v>7110020100</v>
      </c>
      <c r="B21" s="119" t="s">
        <v>47</v>
      </c>
      <c r="C21" s="41">
        <v>1968.5</v>
      </c>
      <c r="D21" s="42"/>
      <c r="E21" s="41">
        <v>2307.1999999999998</v>
      </c>
      <c r="F21" s="42"/>
      <c r="G21" s="43">
        <f t="shared" si="0"/>
        <v>-338.69999999999982</v>
      </c>
      <c r="H21" s="43"/>
      <c r="I21" s="120">
        <f t="shared" si="1"/>
        <v>-14.680131761442434</v>
      </c>
    </row>
    <row r="22" spans="1:9" x14ac:dyDescent="0.2">
      <c r="A22" s="35">
        <v>7110020200</v>
      </c>
      <c r="B22" s="119" t="s">
        <v>53</v>
      </c>
      <c r="C22" s="41">
        <v>140</v>
      </c>
      <c r="D22" s="42"/>
      <c r="E22" s="41">
        <v>142.30000000000001</v>
      </c>
      <c r="F22" s="42"/>
      <c r="G22" s="43">
        <f t="shared" si="0"/>
        <v>-2.3000000000000114</v>
      </c>
      <c r="H22" s="43"/>
      <c r="I22" s="120">
        <f t="shared" si="1"/>
        <v>-1.6163035839775199</v>
      </c>
    </row>
    <row r="23" spans="1:9" x14ac:dyDescent="0.2">
      <c r="B23" s="119" t="s">
        <v>25</v>
      </c>
      <c r="C23" s="41">
        <v>365.2</v>
      </c>
      <c r="D23" s="42"/>
      <c r="E23" s="41">
        <v>361.7</v>
      </c>
      <c r="F23" s="42"/>
      <c r="G23" s="43">
        <f t="shared" si="0"/>
        <v>3.5</v>
      </c>
      <c r="H23" s="43"/>
      <c r="I23" s="120">
        <f t="shared" si="1"/>
        <v>0.96765275089853475</v>
      </c>
    </row>
    <row r="24" spans="1:9" x14ac:dyDescent="0.2">
      <c r="A24" s="35">
        <v>711007</v>
      </c>
      <c r="B24" s="119" t="s">
        <v>54</v>
      </c>
      <c r="C24" s="41">
        <v>30.4</v>
      </c>
      <c r="D24" s="42"/>
      <c r="E24" s="41">
        <v>30.2</v>
      </c>
      <c r="F24" s="42"/>
      <c r="G24" s="43">
        <f t="shared" si="0"/>
        <v>0.19999999999999929</v>
      </c>
      <c r="H24" s="43"/>
      <c r="I24" s="120">
        <f t="shared" si="1"/>
        <v>0.66225165562913668</v>
      </c>
    </row>
    <row r="25" spans="1:9" x14ac:dyDescent="0.2">
      <c r="B25" s="119"/>
      <c r="C25" s="114">
        <f>SUM(C20:C24)</f>
        <v>2556</v>
      </c>
      <c r="D25" s="49"/>
      <c r="E25" s="114">
        <f>SUM(E20:E24)</f>
        <v>2907.0999999999995</v>
      </c>
      <c r="F25" s="49"/>
      <c r="G25" s="52">
        <f t="shared" si="0"/>
        <v>-351.09999999999945</v>
      </c>
      <c r="H25" s="45"/>
      <c r="I25" s="122">
        <f t="shared" si="1"/>
        <v>-12.077327921296121</v>
      </c>
    </row>
    <row r="26" spans="1:9" ht="8.25" customHeight="1" x14ac:dyDescent="0.2">
      <c r="B26" s="119"/>
      <c r="C26" s="42"/>
      <c r="D26" s="42"/>
      <c r="E26" s="42"/>
      <c r="F26" s="42"/>
      <c r="G26" s="43"/>
      <c r="H26" s="43"/>
      <c r="I26" s="120"/>
    </row>
    <row r="27" spans="1:9" ht="13.5" customHeight="1" x14ac:dyDescent="0.2">
      <c r="A27" s="35">
        <v>712</v>
      </c>
      <c r="B27" s="123" t="s">
        <v>55</v>
      </c>
      <c r="C27" s="41">
        <v>0</v>
      </c>
      <c r="D27" s="37"/>
      <c r="E27" s="41">
        <v>36.200000000000003</v>
      </c>
      <c r="F27" s="37"/>
      <c r="G27" s="43">
        <f>C27-E27</f>
        <v>-36.200000000000003</v>
      </c>
      <c r="H27" s="37"/>
      <c r="I27" s="120">
        <f>G27/E27*100</f>
        <v>-100</v>
      </c>
    </row>
    <row r="28" spans="1:9" x14ac:dyDescent="0.2">
      <c r="B28" s="116"/>
      <c r="C28" s="112">
        <f>SUM(C25:C27)</f>
        <v>2556</v>
      </c>
      <c r="D28" s="49"/>
      <c r="E28" s="112">
        <f>SUM(E25:E27)</f>
        <v>2943.2999999999993</v>
      </c>
      <c r="F28" s="49"/>
      <c r="G28" s="113">
        <f>C28-E28</f>
        <v>-387.29999999999927</v>
      </c>
      <c r="H28" s="45"/>
      <c r="I28" s="121">
        <f>G28/E28*100</f>
        <v>-13.158699419019445</v>
      </c>
    </row>
    <row r="29" spans="1:9" ht="8.25" customHeight="1" x14ac:dyDescent="0.2">
      <c r="B29" s="116"/>
      <c r="C29" s="37"/>
      <c r="D29" s="37"/>
      <c r="E29" s="37"/>
      <c r="F29" s="37"/>
      <c r="G29" s="37"/>
      <c r="H29" s="37"/>
      <c r="I29" s="117"/>
    </row>
    <row r="30" spans="1:9" ht="15.6" customHeight="1" x14ac:dyDescent="0.2">
      <c r="B30" s="185" t="s">
        <v>56</v>
      </c>
      <c r="C30" s="44">
        <f>+C15-C28</f>
        <v>2736.2</v>
      </c>
      <c r="D30" s="44"/>
      <c r="E30" s="44">
        <f>+E15-E28</f>
        <v>2103.6000000000004</v>
      </c>
      <c r="F30" s="44"/>
      <c r="G30" s="45">
        <f>C30-E30</f>
        <v>632.59999999999945</v>
      </c>
      <c r="H30" s="45"/>
      <c r="I30" s="125">
        <f>G30/E30*100</f>
        <v>30.072257083095614</v>
      </c>
    </row>
    <row r="31" spans="1:9" ht="12" customHeight="1" x14ac:dyDescent="0.2">
      <c r="B31" s="124"/>
      <c r="C31" s="47"/>
      <c r="D31" s="47"/>
      <c r="E31" s="47"/>
      <c r="F31" s="47"/>
      <c r="G31" s="37"/>
      <c r="H31" s="37"/>
      <c r="I31" s="117"/>
    </row>
    <row r="32" spans="1:9" ht="15" customHeight="1" x14ac:dyDescent="0.2">
      <c r="A32" s="35">
        <v>62</v>
      </c>
      <c r="B32" s="126" t="s">
        <v>57</v>
      </c>
      <c r="C32" s="41">
        <v>2058.1999999999998</v>
      </c>
      <c r="D32" s="43"/>
      <c r="E32" s="41">
        <v>1954.3</v>
      </c>
      <c r="F32" s="43"/>
      <c r="G32" s="43">
        <f>C32-E32</f>
        <v>103.89999999999986</v>
      </c>
      <c r="H32" s="43"/>
      <c r="I32" s="120">
        <f>G32/E32*100</f>
        <v>5.3164816046666257</v>
      </c>
    </row>
    <row r="33" spans="1:9" ht="12" customHeight="1" x14ac:dyDescent="0.2">
      <c r="B33" s="127"/>
      <c r="C33" s="43"/>
      <c r="D33" s="43"/>
      <c r="E33" s="43"/>
      <c r="F33" s="43"/>
      <c r="G33" s="37"/>
      <c r="H33" s="37"/>
      <c r="I33" s="117"/>
    </row>
    <row r="34" spans="1:9" ht="14.25" customHeight="1" x14ac:dyDescent="0.2">
      <c r="A34" s="35">
        <v>72</v>
      </c>
      <c r="B34" s="126" t="s">
        <v>58</v>
      </c>
      <c r="C34" s="111">
        <v>1321.1</v>
      </c>
      <c r="D34" s="43"/>
      <c r="E34" s="111">
        <v>1136.7</v>
      </c>
      <c r="F34" s="43"/>
      <c r="G34" s="38">
        <f>C34-E34</f>
        <v>184.39999999999986</v>
      </c>
      <c r="H34" s="43"/>
      <c r="I34" s="128">
        <f>G34/E34*100</f>
        <v>16.222398170141624</v>
      </c>
    </row>
    <row r="35" spans="1:9" ht="14.25" customHeight="1" x14ac:dyDescent="0.2">
      <c r="B35" s="126"/>
      <c r="C35" s="41"/>
      <c r="D35" s="43"/>
      <c r="E35" s="41"/>
      <c r="F35" s="43"/>
      <c r="G35" s="43"/>
      <c r="H35" s="43"/>
      <c r="I35" s="192"/>
    </row>
    <row r="36" spans="1:9" ht="14.25" customHeight="1" x14ac:dyDescent="0.2">
      <c r="B36" s="186" t="s">
        <v>120</v>
      </c>
      <c r="C36" s="115">
        <f>SUM(C32-C34)</f>
        <v>737.09999999999991</v>
      </c>
      <c r="D36" s="45"/>
      <c r="E36" s="115">
        <f>SUM(E32-E34)</f>
        <v>817.59999999999991</v>
      </c>
      <c r="F36" s="45"/>
      <c r="G36" s="115">
        <f>SUM(G32-G34)</f>
        <v>-80.5</v>
      </c>
      <c r="H36" s="45"/>
      <c r="I36" s="125">
        <f>G36/E36*100</f>
        <v>-9.8458904109589049</v>
      </c>
    </row>
    <row r="37" spans="1:9" ht="13.15" customHeight="1" x14ac:dyDescent="0.2">
      <c r="B37" s="127"/>
      <c r="C37" s="43"/>
      <c r="D37" s="43"/>
      <c r="E37" s="43"/>
      <c r="F37" s="43"/>
      <c r="G37" s="37"/>
      <c r="H37" s="37"/>
      <c r="I37" s="117"/>
    </row>
    <row r="38" spans="1:9" ht="15" customHeight="1" x14ac:dyDescent="0.2">
      <c r="A38" s="35">
        <v>81</v>
      </c>
      <c r="B38" s="129" t="s">
        <v>59</v>
      </c>
      <c r="C38" s="48">
        <v>1318.2</v>
      </c>
      <c r="D38" s="49"/>
      <c r="E38" s="48">
        <v>1320.4</v>
      </c>
      <c r="F38" s="49"/>
      <c r="G38" s="50">
        <v>-2.2000000000000455</v>
      </c>
      <c r="H38" s="45"/>
      <c r="I38" s="130">
        <v>-0.16661617691608946</v>
      </c>
    </row>
    <row r="39" spans="1:9" ht="15" customHeight="1" x14ac:dyDescent="0.2">
      <c r="B39" s="129"/>
      <c r="C39" s="115"/>
      <c r="D39" s="49"/>
      <c r="E39" s="115"/>
      <c r="F39" s="49"/>
      <c r="G39" s="45"/>
      <c r="H39" s="45"/>
      <c r="I39" s="125"/>
    </row>
    <row r="40" spans="1:9" ht="15" customHeight="1" x14ac:dyDescent="0.2">
      <c r="B40" s="186" t="s">
        <v>60</v>
      </c>
      <c r="C40" s="51">
        <f>(C30+C32-C34-C38)</f>
        <v>2155.0999999999995</v>
      </c>
      <c r="D40" s="44"/>
      <c r="E40" s="51">
        <f>(E30+E32-E34-E38)</f>
        <v>1600.8000000000006</v>
      </c>
      <c r="F40" s="44"/>
      <c r="G40" s="52">
        <f>C40-E40</f>
        <v>554.29999999999882</v>
      </c>
      <c r="H40" s="45"/>
      <c r="I40" s="122">
        <f>G40/E40*100</f>
        <v>34.626436781609108</v>
      </c>
    </row>
    <row r="41" spans="1:9" ht="6" customHeight="1" x14ac:dyDescent="0.2">
      <c r="B41" s="116"/>
      <c r="C41" s="53"/>
      <c r="D41" s="53"/>
      <c r="E41" s="53"/>
      <c r="F41" s="53"/>
      <c r="G41" s="37"/>
      <c r="H41" s="37"/>
      <c r="I41" s="117"/>
    </row>
    <row r="42" spans="1:9" ht="15" customHeight="1" x14ac:dyDescent="0.2">
      <c r="B42" s="184" t="s">
        <v>61</v>
      </c>
      <c r="C42" s="39"/>
      <c r="D42" s="39"/>
      <c r="E42" s="39"/>
      <c r="F42" s="39"/>
      <c r="G42" s="37"/>
      <c r="H42" s="37"/>
      <c r="I42" s="117"/>
    </row>
    <row r="43" spans="1:9" ht="6" customHeight="1" x14ac:dyDescent="0.2">
      <c r="B43" s="118"/>
      <c r="C43" s="39"/>
      <c r="D43" s="39"/>
      <c r="E43" s="39"/>
      <c r="F43" s="39"/>
      <c r="G43" s="37"/>
      <c r="H43" s="37"/>
      <c r="I43" s="117"/>
    </row>
    <row r="44" spans="1:9" ht="15" customHeight="1" x14ac:dyDescent="0.2">
      <c r="A44" s="35">
        <v>63</v>
      </c>
      <c r="B44" s="131" t="s">
        <v>62</v>
      </c>
      <c r="C44" s="41">
        <v>190</v>
      </c>
      <c r="D44" s="43"/>
      <c r="E44" s="41">
        <v>213.5</v>
      </c>
      <c r="F44" s="43"/>
      <c r="G44" s="43">
        <f>C44-E44</f>
        <v>-23.5</v>
      </c>
      <c r="H44" s="43"/>
      <c r="I44" s="120">
        <f>G44/E44*100</f>
        <v>-11.007025761124121</v>
      </c>
    </row>
    <row r="45" spans="1:9" ht="15" customHeight="1" x14ac:dyDescent="0.2">
      <c r="A45" s="35">
        <v>82</v>
      </c>
      <c r="B45" s="131" t="s">
        <v>63</v>
      </c>
      <c r="C45" s="41">
        <v>16.100000000000001</v>
      </c>
      <c r="D45" s="43"/>
      <c r="E45" s="41">
        <v>16</v>
      </c>
      <c r="F45" s="43"/>
      <c r="G45" s="43">
        <f>C45-E45</f>
        <v>0.10000000000000142</v>
      </c>
      <c r="H45" s="43"/>
      <c r="I45" s="120">
        <f>G45/E45*100</f>
        <v>0.62500000000000888</v>
      </c>
    </row>
    <row r="46" spans="1:9" ht="3.75" customHeight="1" x14ac:dyDescent="0.2">
      <c r="B46" s="116"/>
      <c r="C46" s="42"/>
      <c r="D46" s="42"/>
      <c r="E46" s="42"/>
      <c r="F46" s="42"/>
      <c r="G46" s="37"/>
      <c r="H46" s="37"/>
      <c r="I46" s="132"/>
    </row>
    <row r="47" spans="1:9" ht="14.25" customHeight="1" x14ac:dyDescent="0.2">
      <c r="B47" s="116"/>
      <c r="C47" s="112">
        <f>SUM(C44-C45)</f>
        <v>173.9</v>
      </c>
      <c r="D47" s="49"/>
      <c r="E47" s="112">
        <f>SUM(E44-E45)</f>
        <v>197.5</v>
      </c>
      <c r="F47" s="49"/>
      <c r="G47" s="113">
        <f>C47-E47</f>
        <v>-23.599999999999994</v>
      </c>
      <c r="H47" s="45"/>
      <c r="I47" s="121">
        <f>G47/E47*100</f>
        <v>-11.949367088607591</v>
      </c>
    </row>
    <row r="48" spans="1:9" ht="7.5" customHeight="1" x14ac:dyDescent="0.2">
      <c r="B48" s="116"/>
      <c r="C48" s="42"/>
      <c r="D48" s="42"/>
      <c r="E48" s="42"/>
      <c r="F48" s="42"/>
      <c r="G48" s="37"/>
      <c r="H48" s="37"/>
      <c r="I48" s="117"/>
    </row>
    <row r="49" spans="1:9" x14ac:dyDescent="0.2">
      <c r="B49" s="185" t="s">
        <v>64</v>
      </c>
      <c r="C49" s="44">
        <f>C40+C47</f>
        <v>2328.9999999999995</v>
      </c>
      <c r="D49" s="44"/>
      <c r="E49" s="44">
        <f>E40+E47</f>
        <v>1798.3000000000006</v>
      </c>
      <c r="F49" s="44"/>
      <c r="G49" s="45">
        <f>C49-E49</f>
        <v>530.69999999999891</v>
      </c>
      <c r="H49" s="45"/>
      <c r="I49" s="125">
        <f t="shared" ref="I49:I54" si="2">G49/E49*100</f>
        <v>29.511205026969844</v>
      </c>
    </row>
    <row r="50" spans="1:9" x14ac:dyDescent="0.2">
      <c r="A50" s="35">
        <v>83</v>
      </c>
      <c r="B50" s="127" t="s">
        <v>65</v>
      </c>
      <c r="C50" s="111">
        <v>-269.3</v>
      </c>
      <c r="D50" s="43"/>
      <c r="E50" s="111">
        <v>-210.3</v>
      </c>
      <c r="F50" s="43"/>
      <c r="G50" s="38">
        <f>C50-E50</f>
        <v>-59</v>
      </c>
      <c r="H50" s="43"/>
      <c r="I50" s="128">
        <f t="shared" si="2"/>
        <v>28.05515929624346</v>
      </c>
    </row>
    <row r="51" spans="1:9" x14ac:dyDescent="0.2">
      <c r="B51" s="133" t="s">
        <v>114</v>
      </c>
      <c r="C51" s="44">
        <f>SUM(C49:C50)</f>
        <v>2059.6999999999994</v>
      </c>
      <c r="D51" s="44"/>
      <c r="E51" s="44">
        <f>SUM(E49:E50)</f>
        <v>1588.0000000000007</v>
      </c>
      <c r="F51" s="44">
        <f>SUM(F49:F50)</f>
        <v>0</v>
      </c>
      <c r="G51" s="44">
        <f>SUM(G49:G50)</f>
        <v>471.69999999999891</v>
      </c>
      <c r="H51" s="44">
        <f>SUM(H49:H50)</f>
        <v>0</v>
      </c>
      <c r="I51" s="125">
        <f t="shared" si="2"/>
        <v>29.704030226700169</v>
      </c>
    </row>
    <row r="52" spans="1:9" ht="15.75" customHeight="1" x14ac:dyDescent="0.2">
      <c r="B52" s="127" t="s">
        <v>115</v>
      </c>
      <c r="C52" s="41">
        <v>-81.8</v>
      </c>
      <c r="D52" s="43"/>
      <c r="E52" s="41">
        <v>-24.5</v>
      </c>
      <c r="F52" s="43"/>
      <c r="G52" s="43">
        <f>C52-E52</f>
        <v>-57.3</v>
      </c>
      <c r="H52" s="43"/>
      <c r="I52" s="128">
        <f t="shared" si="2"/>
        <v>233.87755102040816</v>
      </c>
    </row>
    <row r="53" spans="1:9" ht="15.75" customHeight="1" thickBot="1" x14ac:dyDescent="0.25">
      <c r="B53" s="166" t="s">
        <v>116</v>
      </c>
      <c r="C53" s="54">
        <f>SUM(C51+C52)</f>
        <v>1977.8999999999994</v>
      </c>
      <c r="D53" s="45"/>
      <c r="E53" s="54">
        <f>SUM(E51+E52)</f>
        <v>1563.5000000000007</v>
      </c>
      <c r="F53" s="45"/>
      <c r="G53" s="54">
        <f>SUM(G49+G50+G52)</f>
        <v>414.3999999999989</v>
      </c>
      <c r="H53" s="45"/>
      <c r="I53" s="134">
        <f t="shared" si="2"/>
        <v>26.504637032299243</v>
      </c>
    </row>
    <row r="54" spans="1:9" ht="13.5" hidden="1" customHeight="1" thickTop="1" x14ac:dyDescent="0.2">
      <c r="B54" s="127" t="s">
        <v>66</v>
      </c>
      <c r="C54" s="59">
        <v>1402.4</v>
      </c>
      <c r="D54" s="43"/>
      <c r="E54" s="59">
        <v>1402.4</v>
      </c>
      <c r="F54" s="43"/>
      <c r="G54" s="59">
        <f>C54-E54</f>
        <v>0</v>
      </c>
      <c r="H54" s="43"/>
      <c r="I54" s="135">
        <f t="shared" si="2"/>
        <v>0</v>
      </c>
    </row>
    <row r="55" spans="1:9" ht="14.25" hidden="1" customHeight="1" thickTop="1" thickBot="1" x14ac:dyDescent="0.25">
      <c r="B55" s="133" t="s">
        <v>68</v>
      </c>
      <c r="C55" s="60">
        <f>SUM(C53-C54)</f>
        <v>575.49999999999932</v>
      </c>
      <c r="D55" s="44"/>
      <c r="E55" s="60">
        <f>SUM(E53-E54)</f>
        <v>161.10000000000059</v>
      </c>
      <c r="F55" s="49"/>
      <c r="G55" s="60">
        <f>SUM(G53-G54)</f>
        <v>414.3999999999989</v>
      </c>
      <c r="H55" s="45"/>
      <c r="I55" s="125">
        <f>G55/E55*100</f>
        <v>257.23153320918522</v>
      </c>
    </row>
    <row r="56" spans="1:9" ht="13.5" hidden="1" customHeight="1" thickTop="1" x14ac:dyDescent="0.2">
      <c r="B56" s="127" t="s">
        <v>69</v>
      </c>
      <c r="C56" s="58">
        <v>857.5</v>
      </c>
      <c r="D56" s="46"/>
      <c r="E56" s="58">
        <v>857.5</v>
      </c>
      <c r="F56" s="42"/>
      <c r="G56" s="59">
        <f>C56-E56</f>
        <v>0</v>
      </c>
      <c r="H56" s="43"/>
      <c r="I56" s="135">
        <f>G56/E56*100</f>
        <v>0</v>
      </c>
    </row>
    <row r="57" spans="1:9" ht="14.25" hidden="1" customHeight="1" thickTop="1" thickBot="1" x14ac:dyDescent="0.25">
      <c r="B57" s="133" t="s">
        <v>70</v>
      </c>
      <c r="C57" s="60">
        <f>SUM(C55-C56)</f>
        <v>-282.00000000000068</v>
      </c>
      <c r="D57" s="44"/>
      <c r="E57" s="60">
        <f>SUM(E55-E56)</f>
        <v>-696.39999999999941</v>
      </c>
      <c r="F57" s="44">
        <f>SUM(F55-F56)</f>
        <v>0</v>
      </c>
      <c r="G57" s="60">
        <f>SUM(G55-G56)</f>
        <v>414.3999999999989</v>
      </c>
      <c r="H57" s="44">
        <f>SUM(H55-H56)</f>
        <v>0</v>
      </c>
      <c r="I57" s="125">
        <f>G57/E57*100</f>
        <v>-59.506031016656991</v>
      </c>
    </row>
    <row r="58" spans="1:9" ht="13.5" hidden="1" customHeight="1" thickTop="1" x14ac:dyDescent="0.2">
      <c r="B58" s="127" t="s">
        <v>71</v>
      </c>
      <c r="C58" s="58">
        <v>701.7</v>
      </c>
      <c r="D58" s="46"/>
      <c r="E58" s="58">
        <v>701.7</v>
      </c>
      <c r="F58" s="42"/>
      <c r="G58" s="59">
        <f>C58-E58</f>
        <v>0</v>
      </c>
      <c r="H58" s="43"/>
      <c r="I58" s="135">
        <f>G58/E58*100</f>
        <v>0</v>
      </c>
    </row>
    <row r="59" spans="1:9" ht="14.25" hidden="1" customHeight="1" thickTop="1" thickBot="1" x14ac:dyDescent="0.25">
      <c r="B59" s="133" t="s">
        <v>38</v>
      </c>
      <c r="C59" s="60">
        <f>SUM(C55-C56+C58)</f>
        <v>419.69999999999936</v>
      </c>
      <c r="D59" s="44"/>
      <c r="E59" s="60">
        <f>SUM(E55-E56+E58)</f>
        <v>5.3000000000006366</v>
      </c>
      <c r="F59" s="49"/>
      <c r="G59" s="60">
        <f>SUM(G55-G56+G58)</f>
        <v>414.3999999999989</v>
      </c>
      <c r="H59" s="45"/>
      <c r="I59" s="136">
        <f>G59/E59*100</f>
        <v>7818.8679245273415</v>
      </c>
    </row>
    <row r="60" spans="1:9" ht="14.25" thickTop="1" thickBot="1" x14ac:dyDescent="0.25">
      <c r="B60" s="137"/>
      <c r="C60" s="138"/>
      <c r="D60" s="138"/>
      <c r="E60" s="138"/>
      <c r="F60" s="138"/>
      <c r="G60" s="139"/>
      <c r="H60" s="139"/>
      <c r="I60" s="140"/>
    </row>
    <row r="61" spans="1:9" x14ac:dyDescent="0.2">
      <c r="C61" s="56"/>
      <c r="D61" s="56"/>
      <c r="E61" s="56"/>
      <c r="F61" s="56"/>
    </row>
  </sheetData>
  <mergeCells count="5">
    <mergeCell ref="B1:I1"/>
    <mergeCell ref="B2:I2"/>
    <mergeCell ref="B4:I4"/>
    <mergeCell ref="B5:I5"/>
    <mergeCell ref="B3:I3"/>
  </mergeCells>
  <hyperlinks>
    <hyperlink ref="B32" location="ING.OT.OPERAC.!D1" display="INGRESOS DE OTRAS OPERACIONES"/>
    <hyperlink ref="B34" location="'COSTOS DE OT.OPERAC.'!D1" display="COSTOS DE OTRAS OPERACIONES"/>
    <hyperlink ref="B44" location="'INGRESOS NO OPERAC.'!D1" display="INGRESOS"/>
    <hyperlink ref="B45" location="'GASTOS NO OPERAC.'!D1" display="GASTOS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F7 D7 C7 E7" numberStoredAsText="1"/>
    <ignoredError sqref="G51: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62" customWidth="1"/>
    <col min="2" max="2" width="10.42578125" style="62" customWidth="1"/>
    <col min="3" max="3" width="80.7109375" style="62" customWidth="1"/>
    <col min="4" max="4" width="97.42578125" style="62" customWidth="1"/>
    <col min="5" max="5" width="25.7109375" style="62" customWidth="1"/>
    <col min="6" max="6" width="11.140625" style="62" customWidth="1"/>
    <col min="7" max="7" width="25.7109375" style="62" customWidth="1"/>
    <col min="8" max="8" width="11.42578125" style="62"/>
    <col min="9" max="9" width="44.85546875" style="62" customWidth="1"/>
    <col min="10" max="11" width="11.42578125" style="62"/>
    <col min="12" max="16384" width="11.42578125" style="61"/>
  </cols>
  <sheetData>
    <row r="1" spans="1:11" ht="33" thickTop="1" x14ac:dyDescent="0.2">
      <c r="A1" s="63"/>
      <c r="B1" s="64"/>
      <c r="C1" s="64"/>
      <c r="D1" s="64"/>
      <c r="E1" s="64"/>
      <c r="F1" s="64"/>
      <c r="G1" s="65"/>
      <c r="H1" s="64"/>
      <c r="I1" s="66"/>
      <c r="J1" s="66"/>
      <c r="K1" s="67"/>
    </row>
    <row r="2" spans="1:11" ht="36.75" x14ac:dyDescent="0.2">
      <c r="A2" s="217" t="s">
        <v>72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34.5" x14ac:dyDescent="0.2">
      <c r="A3" s="219" t="s">
        <v>73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34.5" x14ac:dyDescent="0.2">
      <c r="A4" s="222" t="s">
        <v>118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x14ac:dyDescent="0.2">
      <c r="A5" s="225" t="s">
        <v>74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30.75" thickBot="1" x14ac:dyDescent="0.25">
      <c r="A6" s="68"/>
      <c r="B6" s="69"/>
      <c r="C6" s="69"/>
      <c r="D6" s="69"/>
      <c r="E6" s="69"/>
      <c r="F6" s="69"/>
      <c r="G6" s="69"/>
      <c r="H6" s="69"/>
      <c r="I6" s="69"/>
      <c r="J6" s="70"/>
      <c r="K6" s="71"/>
    </row>
    <row r="7" spans="1:11" ht="62.25" customHeight="1" thickTop="1" x14ac:dyDescent="0.4">
      <c r="A7" s="72"/>
      <c r="B7" s="73"/>
      <c r="C7" s="73"/>
      <c r="D7" s="73"/>
      <c r="E7" s="73"/>
      <c r="F7" s="73"/>
      <c r="G7" s="73"/>
      <c r="H7" s="73"/>
      <c r="I7" s="74"/>
      <c r="J7" s="75"/>
      <c r="K7" s="76"/>
    </row>
    <row r="8" spans="1:11" ht="90" x14ac:dyDescent="0.4">
      <c r="A8" s="77"/>
      <c r="B8" s="78"/>
      <c r="C8" s="78"/>
      <c r="D8" s="78"/>
      <c r="E8" s="79">
        <v>2018</v>
      </c>
      <c r="F8" s="80"/>
      <c r="G8" s="79">
        <v>2017</v>
      </c>
      <c r="H8" s="81"/>
      <c r="I8" s="82" t="s">
        <v>117</v>
      </c>
      <c r="J8" s="83"/>
      <c r="K8" s="84"/>
    </row>
    <row r="9" spans="1:11" ht="43.5" x14ac:dyDescent="0.2">
      <c r="A9" s="77"/>
      <c r="B9" s="78"/>
      <c r="C9" s="78"/>
      <c r="D9" s="78"/>
      <c r="E9" s="85"/>
      <c r="F9" s="80"/>
      <c r="G9" s="85"/>
      <c r="H9" s="81"/>
      <c r="I9" s="83"/>
      <c r="J9" s="83"/>
      <c r="K9" s="84"/>
    </row>
    <row r="10" spans="1:11" ht="34.5" x14ac:dyDescent="0.45">
      <c r="A10" s="77"/>
      <c r="B10" s="86" t="s">
        <v>75</v>
      </c>
      <c r="C10" s="87" t="s">
        <v>76</v>
      </c>
      <c r="D10" s="86"/>
      <c r="E10" s="78"/>
      <c r="F10" s="78"/>
      <c r="G10" s="78"/>
      <c r="H10" s="81"/>
      <c r="I10" s="88"/>
      <c r="J10" s="83"/>
      <c r="K10" s="84"/>
    </row>
    <row r="11" spans="1:11" ht="34.5" x14ac:dyDescent="0.45">
      <c r="A11" s="77"/>
      <c r="B11" s="78"/>
      <c r="C11" s="78" t="s">
        <v>77</v>
      </c>
      <c r="D11" s="78"/>
      <c r="E11" s="89">
        <v>2688.1</v>
      </c>
      <c r="F11" s="78"/>
      <c r="G11" s="90">
        <v>3026.7</v>
      </c>
      <c r="H11" s="90"/>
      <c r="I11" s="91"/>
      <c r="J11" s="83"/>
      <c r="K11" s="84"/>
    </row>
    <row r="12" spans="1:11" ht="34.5" x14ac:dyDescent="0.45">
      <c r="A12" s="77"/>
      <c r="B12" s="78"/>
      <c r="C12" s="78" t="s">
        <v>78</v>
      </c>
      <c r="D12" s="78"/>
      <c r="E12" s="89">
        <v>2733.9</v>
      </c>
      <c r="F12" s="78"/>
      <c r="G12" s="90">
        <v>3039.9</v>
      </c>
      <c r="H12" s="90"/>
      <c r="I12" s="92"/>
      <c r="J12" s="83"/>
      <c r="K12" s="84"/>
    </row>
    <row r="13" spans="1:11" ht="34.5" x14ac:dyDescent="0.45">
      <c r="A13" s="77"/>
      <c r="B13" s="78"/>
      <c r="C13" s="78"/>
      <c r="D13" s="78"/>
      <c r="E13" s="89"/>
      <c r="F13" s="78"/>
      <c r="G13" s="90"/>
      <c r="H13" s="90"/>
      <c r="I13" s="88"/>
      <c r="J13" s="83"/>
      <c r="K13" s="84"/>
    </row>
    <row r="14" spans="1:11" ht="34.5" x14ac:dyDescent="0.45">
      <c r="A14" s="77"/>
      <c r="B14" s="78"/>
      <c r="C14" s="78"/>
      <c r="D14" s="78"/>
      <c r="E14" s="93"/>
      <c r="F14" s="78"/>
      <c r="G14" s="94"/>
      <c r="H14" s="94"/>
      <c r="I14" s="88"/>
      <c r="J14" s="83"/>
      <c r="K14" s="84"/>
    </row>
    <row r="15" spans="1:11" ht="34.5" x14ac:dyDescent="0.45">
      <c r="A15" s="77"/>
      <c r="B15" s="86" t="s">
        <v>79</v>
      </c>
      <c r="C15" s="86" t="s">
        <v>80</v>
      </c>
      <c r="D15" s="86"/>
      <c r="E15" s="95"/>
      <c r="F15" s="78"/>
      <c r="G15" s="96"/>
      <c r="H15" s="96"/>
      <c r="I15" s="88"/>
      <c r="J15" s="83"/>
      <c r="K15" s="84"/>
    </row>
    <row r="16" spans="1:11" ht="34.5" x14ac:dyDescent="0.45">
      <c r="A16" s="77"/>
      <c r="B16" s="78"/>
      <c r="C16" s="78" t="s">
        <v>81</v>
      </c>
      <c r="D16" s="78"/>
      <c r="E16" s="97">
        <v>8.4000000000000005E-2</v>
      </c>
      <c r="F16" s="78"/>
      <c r="G16" s="98">
        <v>0.105</v>
      </c>
      <c r="H16" s="98"/>
      <c r="I16" s="99">
        <v>0.1</v>
      </c>
      <c r="J16" s="83"/>
      <c r="K16" s="84"/>
    </row>
    <row r="17" spans="1:11" ht="34.5" x14ac:dyDescent="0.45">
      <c r="A17" s="77"/>
      <c r="B17" s="78"/>
      <c r="C17" s="78" t="s">
        <v>82</v>
      </c>
      <c r="D17" s="78"/>
      <c r="E17" s="97">
        <v>8.2000000000000003E-2</v>
      </c>
      <c r="F17" s="78" t="s">
        <v>83</v>
      </c>
      <c r="G17" s="98">
        <v>0.107</v>
      </c>
      <c r="H17" s="98"/>
      <c r="I17" s="99"/>
      <c r="J17" s="83"/>
      <c r="K17" s="84"/>
    </row>
    <row r="18" spans="1:11" ht="34.5" x14ac:dyDescent="0.45">
      <c r="A18" s="77"/>
      <c r="B18" s="78"/>
      <c r="C18" s="78" t="s">
        <v>84</v>
      </c>
      <c r="D18" s="78"/>
      <c r="E18" s="97">
        <v>1.2999999999999999E-2</v>
      </c>
      <c r="F18" s="78" t="s">
        <v>83</v>
      </c>
      <c r="G18" s="98">
        <v>0.02</v>
      </c>
      <c r="H18" s="98"/>
      <c r="I18" s="99">
        <v>1.7999999999999999E-2</v>
      </c>
      <c r="J18" s="83"/>
      <c r="K18" s="84"/>
    </row>
    <row r="19" spans="1:11" ht="34.5" x14ac:dyDescent="0.45">
      <c r="A19" s="77"/>
      <c r="B19" s="78"/>
      <c r="C19" s="78" t="s">
        <v>85</v>
      </c>
      <c r="D19" s="78"/>
      <c r="E19" s="97">
        <v>0.114</v>
      </c>
      <c r="F19" s="78"/>
      <c r="G19" s="98">
        <v>3.5000000000000003E-2</v>
      </c>
      <c r="H19" s="98"/>
      <c r="I19" s="99"/>
      <c r="J19" s="83"/>
      <c r="K19" s="84"/>
    </row>
    <row r="20" spans="1:11" ht="34.5" x14ac:dyDescent="0.45">
      <c r="A20" s="77"/>
      <c r="B20" s="78"/>
      <c r="C20" s="78" t="s">
        <v>86</v>
      </c>
      <c r="D20" s="78"/>
      <c r="E20" s="97">
        <v>6.2E-2</v>
      </c>
      <c r="F20" s="78"/>
      <c r="G20" s="98">
        <v>7.0000000000000007E-2</v>
      </c>
      <c r="H20" s="98"/>
      <c r="I20" s="99"/>
      <c r="J20" s="83"/>
      <c r="K20" s="84"/>
    </row>
    <row r="21" spans="1:11" ht="34.5" x14ac:dyDescent="0.45">
      <c r="A21" s="77"/>
      <c r="B21" s="78"/>
      <c r="C21" s="78" t="s">
        <v>87</v>
      </c>
      <c r="D21" s="78"/>
      <c r="E21" s="97">
        <v>3.7999999999999999E-2</v>
      </c>
      <c r="F21" s="78"/>
      <c r="G21" s="98">
        <v>3.3000000000000002E-2</v>
      </c>
      <c r="H21" s="98"/>
      <c r="I21" s="99"/>
      <c r="J21" s="83"/>
      <c r="K21" s="84"/>
    </row>
    <row r="22" spans="1:11" ht="34.5" x14ac:dyDescent="0.45">
      <c r="A22" s="77"/>
      <c r="B22" s="78"/>
      <c r="C22" s="78" t="s">
        <v>88</v>
      </c>
      <c r="D22" s="78"/>
      <c r="E22" s="97">
        <v>2.4E-2</v>
      </c>
      <c r="F22" s="78"/>
      <c r="G22" s="98">
        <v>3.6999999999999998E-2</v>
      </c>
      <c r="H22" s="98"/>
      <c r="I22" s="99"/>
      <c r="J22" s="83"/>
      <c r="K22" s="84"/>
    </row>
    <row r="23" spans="1:11" ht="34.5" x14ac:dyDescent="0.45">
      <c r="A23" s="77"/>
      <c r="B23" s="78"/>
      <c r="C23" s="78"/>
      <c r="D23" s="78"/>
      <c r="E23" s="97"/>
      <c r="F23" s="78"/>
      <c r="G23" s="98"/>
      <c r="H23" s="98"/>
      <c r="I23" s="99"/>
      <c r="J23" s="83"/>
      <c r="K23" s="84"/>
    </row>
    <row r="24" spans="1:11" ht="34.5" x14ac:dyDescent="0.45">
      <c r="A24" s="77"/>
      <c r="B24" s="86"/>
      <c r="C24" s="86"/>
      <c r="D24" s="86"/>
      <c r="E24" s="100"/>
      <c r="F24" s="78"/>
      <c r="G24" s="101"/>
      <c r="H24" s="101"/>
      <c r="I24" s="99"/>
      <c r="J24" s="83"/>
      <c r="K24" s="84"/>
    </row>
    <row r="25" spans="1:11" ht="34.5" x14ac:dyDescent="0.45">
      <c r="A25" s="77"/>
      <c r="B25" s="86" t="s">
        <v>89</v>
      </c>
      <c r="C25" s="86" t="s">
        <v>90</v>
      </c>
      <c r="D25" s="86"/>
      <c r="E25" s="78"/>
      <c r="F25" s="78"/>
      <c r="G25" s="102"/>
      <c r="H25" s="102"/>
      <c r="I25" s="99"/>
      <c r="J25" s="83"/>
      <c r="K25" s="84"/>
    </row>
    <row r="26" spans="1:11" ht="34.5" x14ac:dyDescent="0.45">
      <c r="A26" s="77"/>
      <c r="B26" s="78"/>
      <c r="C26" s="78" t="s">
        <v>91</v>
      </c>
      <c r="D26" s="78"/>
      <c r="E26" s="97">
        <v>2.7E-2</v>
      </c>
      <c r="F26" s="78"/>
      <c r="G26" s="98">
        <v>8.3000000000000004E-2</v>
      </c>
      <c r="H26" s="98"/>
      <c r="I26" s="99">
        <v>0.1</v>
      </c>
      <c r="J26" s="83"/>
      <c r="K26" s="84"/>
    </row>
    <row r="27" spans="1:11" ht="34.5" x14ac:dyDescent="0.45">
      <c r="A27" s="77"/>
      <c r="B27" s="78"/>
      <c r="C27" s="78" t="s">
        <v>92</v>
      </c>
      <c r="D27" s="78"/>
      <c r="E27" s="97">
        <v>0.29699999999999999</v>
      </c>
      <c r="F27" s="78"/>
      <c r="G27" s="98">
        <v>6.8000000000000005E-2</v>
      </c>
      <c r="H27" s="98"/>
      <c r="I27" s="99"/>
      <c r="J27" s="83"/>
      <c r="K27" s="84"/>
    </row>
    <row r="28" spans="1:11" ht="34.5" x14ac:dyDescent="0.45">
      <c r="A28" s="77"/>
      <c r="B28" s="78"/>
      <c r="C28" s="78" t="s">
        <v>93</v>
      </c>
      <c r="D28" s="78"/>
      <c r="E28" s="97">
        <v>0.65900000000000003</v>
      </c>
      <c r="F28" s="78"/>
      <c r="G28" s="98">
        <v>-2.3E-2</v>
      </c>
      <c r="H28" s="98"/>
      <c r="I28" s="88"/>
      <c r="J28" s="83"/>
      <c r="K28" s="84"/>
    </row>
    <row r="29" spans="1:11" ht="34.5" x14ac:dyDescent="0.45">
      <c r="A29" s="77"/>
      <c r="B29" s="78"/>
      <c r="C29" s="78" t="s">
        <v>94</v>
      </c>
      <c r="D29" s="78"/>
      <c r="E29" s="97">
        <v>0.34</v>
      </c>
      <c r="F29" s="78"/>
      <c r="G29" s="98">
        <v>5.8000000000000003E-2</v>
      </c>
      <c r="H29" s="98"/>
      <c r="I29" s="88"/>
      <c r="J29" s="83"/>
      <c r="K29" s="84"/>
    </row>
    <row r="30" spans="1:11" ht="34.5" x14ac:dyDescent="0.45">
      <c r="A30" s="77"/>
      <c r="B30" s="78"/>
      <c r="C30" s="78" t="s">
        <v>95</v>
      </c>
      <c r="D30" s="78"/>
      <c r="E30" s="97">
        <v>0.115</v>
      </c>
      <c r="F30" s="78"/>
      <c r="G30" s="98">
        <v>0.11600000000000001</v>
      </c>
      <c r="H30" s="98"/>
      <c r="I30" s="88"/>
      <c r="J30" s="83"/>
      <c r="K30" s="84"/>
    </row>
    <row r="31" spans="1:11" ht="34.5" x14ac:dyDescent="0.45">
      <c r="A31" s="77"/>
      <c r="B31" s="78"/>
      <c r="C31" s="78"/>
      <c r="D31" s="78"/>
      <c r="E31" s="97"/>
      <c r="F31" s="78"/>
      <c r="G31" s="98"/>
      <c r="H31" s="98"/>
      <c r="I31" s="88"/>
      <c r="J31" s="83"/>
      <c r="K31" s="84"/>
    </row>
    <row r="32" spans="1:11" ht="34.5" x14ac:dyDescent="0.45">
      <c r="A32" s="77"/>
      <c r="B32" s="78"/>
      <c r="C32" s="78"/>
      <c r="D32" s="78"/>
      <c r="E32" s="78"/>
      <c r="F32" s="78"/>
      <c r="G32" s="102"/>
      <c r="H32" s="102"/>
      <c r="I32" s="88"/>
      <c r="J32" s="83"/>
      <c r="K32" s="84"/>
    </row>
    <row r="33" spans="1:11" ht="34.5" x14ac:dyDescent="0.45">
      <c r="A33" s="77"/>
      <c r="B33" s="86" t="s">
        <v>96</v>
      </c>
      <c r="C33" s="86" t="s">
        <v>97</v>
      </c>
      <c r="D33" s="86"/>
      <c r="E33" s="78"/>
      <c r="F33" s="78"/>
      <c r="G33" s="102"/>
      <c r="H33" s="102"/>
      <c r="I33" s="88"/>
      <c r="J33" s="83"/>
      <c r="K33" s="84"/>
    </row>
    <row r="34" spans="1:11" ht="34.5" x14ac:dyDescent="0.45">
      <c r="A34" s="77"/>
      <c r="B34" s="78"/>
      <c r="C34" s="78" t="s">
        <v>98</v>
      </c>
      <c r="D34" s="78"/>
      <c r="E34" s="97">
        <v>0.223</v>
      </c>
      <c r="F34" s="78"/>
      <c r="G34" s="98">
        <v>0.223</v>
      </c>
      <c r="H34" s="98"/>
      <c r="I34" s="88"/>
      <c r="J34" s="83"/>
      <c r="K34" s="84"/>
    </row>
    <row r="35" spans="1:11" ht="34.5" x14ac:dyDescent="0.45">
      <c r="A35" s="77"/>
      <c r="B35" s="78"/>
      <c r="C35" s="78" t="s">
        <v>99</v>
      </c>
      <c r="D35" s="78"/>
      <c r="E35" s="97">
        <v>7.9000000000000001E-2</v>
      </c>
      <c r="F35" s="78"/>
      <c r="G35" s="98">
        <v>7.9000000000000001E-2</v>
      </c>
      <c r="H35" s="98"/>
      <c r="I35" s="88"/>
      <c r="J35" s="83"/>
      <c r="K35" s="84"/>
    </row>
    <row r="36" spans="1:11" ht="34.5" x14ac:dyDescent="0.45">
      <c r="A36" s="77"/>
      <c r="B36" s="78"/>
      <c r="C36" s="78" t="s">
        <v>100</v>
      </c>
      <c r="D36" s="78"/>
      <c r="E36" s="97">
        <v>0.19900000000000001</v>
      </c>
      <c r="F36" s="78"/>
      <c r="G36" s="98">
        <v>0.249</v>
      </c>
      <c r="H36" s="98"/>
      <c r="I36" s="88"/>
      <c r="J36" s="83"/>
      <c r="K36" s="84"/>
    </row>
    <row r="37" spans="1:11" ht="34.5" x14ac:dyDescent="0.45">
      <c r="A37" s="77"/>
      <c r="B37" s="86"/>
      <c r="C37" s="86"/>
      <c r="D37" s="86"/>
      <c r="E37" s="78"/>
      <c r="F37" s="78"/>
      <c r="G37" s="102"/>
      <c r="H37" s="102"/>
      <c r="I37" s="88"/>
      <c r="J37" s="83"/>
      <c r="K37" s="84"/>
    </row>
    <row r="38" spans="1:11" ht="34.5" x14ac:dyDescent="0.45">
      <c r="A38" s="77"/>
      <c r="B38" s="78"/>
      <c r="C38" s="78"/>
      <c r="D38" s="78"/>
      <c r="E38" s="97"/>
      <c r="F38" s="78"/>
      <c r="G38" s="98"/>
      <c r="H38" s="98"/>
      <c r="I38" s="88"/>
      <c r="J38" s="83"/>
      <c r="K38" s="84"/>
    </row>
    <row r="39" spans="1:11" ht="34.5" x14ac:dyDescent="0.45">
      <c r="A39" s="77"/>
      <c r="B39" s="86" t="s">
        <v>101</v>
      </c>
      <c r="C39" s="86" t="s">
        <v>102</v>
      </c>
      <c r="D39" s="86"/>
      <c r="E39" s="78"/>
      <c r="F39" s="78"/>
      <c r="G39" s="102"/>
      <c r="H39" s="102"/>
      <c r="I39" s="88"/>
      <c r="J39" s="83"/>
      <c r="K39" s="84"/>
    </row>
    <row r="40" spans="1:11" ht="34.5" x14ac:dyDescent="0.45">
      <c r="A40" s="77"/>
      <c r="B40" s="78"/>
      <c r="C40" s="78" t="s">
        <v>103</v>
      </c>
      <c r="D40" s="78"/>
      <c r="E40" s="78"/>
      <c r="F40" s="78"/>
      <c r="G40" s="102"/>
      <c r="H40" s="102"/>
      <c r="I40" s="88"/>
      <c r="J40" s="83"/>
      <c r="K40" s="84"/>
    </row>
    <row r="41" spans="1:11" ht="34.5" x14ac:dyDescent="0.45">
      <c r="A41" s="77"/>
      <c r="B41" s="78" t="s">
        <v>1</v>
      </c>
      <c r="C41" s="78" t="s">
        <v>104</v>
      </c>
      <c r="D41" s="78"/>
      <c r="E41" s="97">
        <v>0</v>
      </c>
      <c r="F41" s="78"/>
      <c r="G41" s="98">
        <v>0</v>
      </c>
      <c r="H41" s="98"/>
      <c r="I41" s="88"/>
      <c r="J41" s="83"/>
      <c r="K41" s="84"/>
    </row>
    <row r="42" spans="1:11" ht="34.5" x14ac:dyDescent="0.45">
      <c r="A42" s="77"/>
      <c r="B42" s="78"/>
      <c r="C42" s="78" t="s">
        <v>105</v>
      </c>
      <c r="D42" s="78"/>
      <c r="E42" s="78"/>
      <c r="F42" s="78"/>
      <c r="G42" s="102"/>
      <c r="H42" s="102"/>
      <c r="I42" s="88"/>
      <c r="J42" s="83"/>
      <c r="K42" s="84"/>
    </row>
    <row r="43" spans="1:11" ht="34.5" x14ac:dyDescent="0.45">
      <c r="A43" s="77"/>
      <c r="B43" s="78" t="s">
        <v>1</v>
      </c>
      <c r="C43" s="78" t="s">
        <v>106</v>
      </c>
      <c r="D43" s="78"/>
      <c r="E43" s="97">
        <v>0.01</v>
      </c>
      <c r="F43" s="78"/>
      <c r="G43" s="98">
        <v>0.01</v>
      </c>
      <c r="H43" s="98"/>
      <c r="I43" s="88"/>
      <c r="J43" s="83"/>
      <c r="K43" s="84"/>
    </row>
    <row r="44" spans="1:11" ht="34.5" x14ac:dyDescent="0.45">
      <c r="A44" s="77"/>
      <c r="B44" s="78"/>
      <c r="C44" s="78"/>
      <c r="D44" s="78"/>
      <c r="E44" s="97"/>
      <c r="F44" s="78"/>
      <c r="G44" s="98"/>
      <c r="H44" s="98"/>
      <c r="I44" s="88"/>
      <c r="J44" s="83"/>
      <c r="K44" s="84"/>
    </row>
    <row r="45" spans="1:11" ht="34.5" x14ac:dyDescent="0.45">
      <c r="A45" s="77"/>
      <c r="B45" s="78"/>
      <c r="C45" s="78" t="s">
        <v>107</v>
      </c>
      <c r="D45" s="78"/>
      <c r="E45" s="97">
        <v>0</v>
      </c>
      <c r="F45" s="78"/>
      <c r="G45" s="98">
        <v>0</v>
      </c>
      <c r="H45" s="98"/>
      <c r="I45" s="88"/>
      <c r="J45" s="83"/>
      <c r="K45" s="84"/>
    </row>
    <row r="46" spans="1:11" ht="34.5" x14ac:dyDescent="0.45">
      <c r="A46" s="77"/>
      <c r="B46" s="78"/>
      <c r="C46" s="78"/>
      <c r="D46" s="78"/>
      <c r="E46" s="97"/>
      <c r="F46" s="78"/>
      <c r="G46" s="98"/>
      <c r="H46" s="98"/>
      <c r="I46" s="88"/>
      <c r="J46" s="83"/>
      <c r="K46" s="84"/>
    </row>
    <row r="47" spans="1:11" ht="34.5" x14ac:dyDescent="0.45">
      <c r="A47" s="77"/>
      <c r="B47" s="78"/>
      <c r="C47" s="78"/>
      <c r="D47" s="78"/>
      <c r="E47" s="78"/>
      <c r="F47" s="78"/>
      <c r="G47" s="102"/>
      <c r="H47" s="102"/>
      <c r="I47" s="88"/>
      <c r="J47" s="83"/>
      <c r="K47" s="84"/>
    </row>
    <row r="48" spans="1:11" ht="34.5" x14ac:dyDescent="0.45">
      <c r="A48" s="77"/>
      <c r="B48" s="78" t="s">
        <v>1</v>
      </c>
      <c r="C48" s="78"/>
      <c r="D48" s="78"/>
      <c r="E48" s="97"/>
      <c r="F48" s="78"/>
      <c r="G48" s="98"/>
      <c r="H48" s="98"/>
      <c r="I48" s="88"/>
      <c r="J48" s="83"/>
      <c r="K48" s="84"/>
    </row>
    <row r="49" spans="1:11" ht="34.5" x14ac:dyDescent="0.45">
      <c r="A49" s="77"/>
      <c r="B49" s="86" t="s">
        <v>108</v>
      </c>
      <c r="C49" s="86" t="s">
        <v>109</v>
      </c>
      <c r="D49" s="86"/>
      <c r="E49" s="78"/>
      <c r="F49" s="78"/>
      <c r="G49" s="102"/>
      <c r="H49" s="102"/>
      <c r="I49" s="88"/>
      <c r="J49" s="83"/>
      <c r="K49" s="84"/>
    </row>
    <row r="50" spans="1:11" ht="34.5" x14ac:dyDescent="0.45">
      <c r="A50" s="77"/>
      <c r="B50" s="78"/>
      <c r="C50" s="78" t="s">
        <v>110</v>
      </c>
      <c r="D50" s="78"/>
      <c r="E50" s="97">
        <v>1.6E-2</v>
      </c>
      <c r="F50" s="78"/>
      <c r="G50" s="98">
        <v>1.9E-2</v>
      </c>
      <c r="H50" s="98"/>
      <c r="I50" s="99"/>
      <c r="J50" s="83"/>
      <c r="K50" s="84"/>
    </row>
    <row r="51" spans="1:11" ht="34.5" x14ac:dyDescent="0.45">
      <c r="A51" s="77"/>
      <c r="B51" s="78"/>
      <c r="C51" s="78" t="s">
        <v>111</v>
      </c>
      <c r="D51" s="78"/>
      <c r="E51" s="97">
        <v>2.4E-2</v>
      </c>
      <c r="F51" s="78"/>
      <c r="G51" s="98">
        <v>2.4E-2</v>
      </c>
      <c r="H51" s="98"/>
      <c r="I51" s="99">
        <v>0.03</v>
      </c>
      <c r="J51" s="83"/>
      <c r="K51" s="84"/>
    </row>
    <row r="52" spans="1:11" ht="34.5" x14ac:dyDescent="0.45">
      <c r="A52" s="77"/>
      <c r="B52" s="78"/>
      <c r="C52" s="78" t="s">
        <v>112</v>
      </c>
      <c r="D52" s="78"/>
      <c r="E52" s="97">
        <v>0.68500000000000005</v>
      </c>
      <c r="F52" s="78"/>
      <c r="G52" s="98">
        <v>0.56200000000000006</v>
      </c>
      <c r="H52" s="98"/>
      <c r="I52" s="99">
        <v>0.6</v>
      </c>
      <c r="J52" s="83"/>
      <c r="K52" s="84"/>
    </row>
    <row r="53" spans="1:11" ht="34.5" x14ac:dyDescent="0.45">
      <c r="A53" s="77"/>
      <c r="B53" s="78"/>
      <c r="C53" s="78" t="s">
        <v>113</v>
      </c>
      <c r="D53" s="78"/>
      <c r="E53" s="97">
        <v>0.503</v>
      </c>
      <c r="F53" s="78"/>
      <c r="G53" s="98">
        <v>0.41899999999999998</v>
      </c>
      <c r="H53" s="98"/>
      <c r="I53" s="99"/>
      <c r="J53" s="83"/>
      <c r="K53" s="84"/>
    </row>
    <row r="54" spans="1:11" ht="34.5" x14ac:dyDescent="0.45">
      <c r="A54" s="77"/>
      <c r="B54" s="78"/>
      <c r="C54" s="78"/>
      <c r="D54" s="78"/>
      <c r="E54" s="97"/>
      <c r="F54" s="78"/>
      <c r="G54" s="97"/>
      <c r="H54" s="81"/>
      <c r="I54" s="99"/>
      <c r="J54" s="83"/>
      <c r="K54" s="84"/>
    </row>
    <row r="55" spans="1:11" ht="33" hidden="1" thickBot="1" x14ac:dyDescent="0.25">
      <c r="A55" s="103"/>
      <c r="B55" s="81"/>
      <c r="C55" s="81"/>
      <c r="D55" s="81"/>
      <c r="E55" s="104"/>
      <c r="F55" s="81"/>
      <c r="G55" s="81"/>
      <c r="H55" s="81"/>
      <c r="I55" s="83"/>
      <c r="J55" s="83"/>
      <c r="K55" s="84"/>
    </row>
    <row r="56" spans="1:11" hidden="1" x14ac:dyDescent="0.2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15" hidden="1" x14ac:dyDescent="0.2">
      <c r="A57" s="106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5" hidden="1" x14ac:dyDescent="0.2">
      <c r="A58" s="105"/>
      <c r="B58" s="83"/>
      <c r="C58" s="83"/>
      <c r="D58" s="83"/>
      <c r="E58" s="83"/>
      <c r="F58" s="83"/>
      <c r="G58" s="83"/>
      <c r="H58" s="83"/>
      <c r="I58" s="107"/>
      <c r="J58" s="83"/>
      <c r="K58" s="84"/>
    </row>
    <row r="59" spans="1:11" hidden="1" x14ac:dyDescent="0.2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5" thickBot="1" x14ac:dyDescent="0.2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13.5" thickTop="1" x14ac:dyDescent="0.2"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x14ac:dyDescent="0.2">
      <c r="B63" s="83"/>
      <c r="C63" s="83"/>
      <c r="D63" s="83"/>
      <c r="E63" s="83"/>
      <c r="F63" s="83"/>
      <c r="G63" s="83"/>
      <c r="H63" s="83"/>
      <c r="I63" s="83"/>
      <c r="J63" s="83"/>
      <c r="K63" s="83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FEB 2020-2019</vt:lpstr>
      <vt:lpstr>ESTAD.RESULT. FEB 2020-2019</vt:lpstr>
      <vt:lpstr>PRINC.INDIC.FINANC.</vt:lpstr>
      <vt:lpstr>'BALANCE FEB 2020-2019'!Área_de_impresión</vt:lpstr>
      <vt:lpstr>'ESTAD.RESULT. FEB 2020-2019'!Área_de_impresión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2020-03-05T22:27:51Z</cp:lastPrinted>
  <dcterms:created xsi:type="dcterms:W3CDTF">2014-11-04T23:55:13Z</dcterms:created>
  <dcterms:modified xsi:type="dcterms:W3CDTF">2020-04-06T15:13:14Z</dcterms:modified>
</cp:coreProperties>
</file>