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IFSES\1 ENERO\"/>
    </mc:Choice>
  </mc:AlternateContent>
  <bookViews>
    <workbookView xWindow="0" yWindow="0" windowWidth="20490" windowHeight="7620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  <externalReference r:id="rId6"/>
  </externalReferences>
  <definedNames>
    <definedName name="Abrm">#REF!</definedName>
    <definedName name="Agisto_men">[3]Ago_Acum!$A$1:$G$44</definedName>
    <definedName name="cmpSpoolPath">"C:\Program Files\Symtrax\Compleo\Temp\00000000.txt"</definedName>
    <definedName name="Oct_Acumulado">[4]Acumulado!$A$1:$G$44</definedName>
    <definedName name="_xlnm.Print_Area" localSheetId="0">Balance!$A$1:$M$70</definedName>
    <definedName name="_xlnm.Print_Area" localSheetId="1">Est.Res.!$A$1:$L$60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2" l="1"/>
  <c r="J49" i="2"/>
  <c r="J48" i="2"/>
  <c r="J46" i="2"/>
  <c r="J42" i="2"/>
  <c r="J43" i="2" s="1"/>
  <c r="J41" i="2"/>
  <c r="J40" i="2"/>
  <c r="J34" i="2"/>
  <c r="J31" i="2"/>
  <c r="J30" i="2"/>
  <c r="J29" i="2"/>
  <c r="J28" i="2"/>
  <c r="J27" i="2"/>
  <c r="J26" i="2"/>
  <c r="J25" i="2"/>
  <c r="J24" i="2"/>
  <c r="J32" i="2" s="1"/>
  <c r="J35" i="2" s="1"/>
  <c r="J20" i="2"/>
  <c r="J19" i="2"/>
  <c r="J18" i="2"/>
  <c r="J17" i="2"/>
  <c r="J16" i="2"/>
  <c r="J15" i="2"/>
  <c r="J14" i="2"/>
  <c r="J13" i="2"/>
  <c r="J12" i="2"/>
  <c r="J21" i="2" s="1"/>
  <c r="J11" i="2"/>
  <c r="K59" i="1"/>
  <c r="K58" i="1"/>
  <c r="K57" i="1"/>
  <c r="K54" i="1"/>
  <c r="K49" i="1"/>
  <c r="K48" i="1"/>
  <c r="K47" i="1"/>
  <c r="K50" i="1" s="1"/>
  <c r="K44" i="1"/>
  <c r="K43" i="1"/>
  <c r="K42" i="1"/>
  <c r="K45" i="1" s="1"/>
  <c r="K39" i="1"/>
  <c r="K38" i="1"/>
  <c r="K37" i="1"/>
  <c r="K36" i="1"/>
  <c r="K35" i="1"/>
  <c r="K34" i="1"/>
  <c r="K40" i="1" s="1"/>
  <c r="K28" i="1"/>
  <c r="K26" i="1"/>
  <c r="K22" i="1"/>
  <c r="K23" i="1" s="1"/>
  <c r="K21" i="1"/>
  <c r="K20" i="1"/>
  <c r="K16" i="1"/>
  <c r="K15" i="1"/>
  <c r="K14" i="1"/>
  <c r="K13" i="1"/>
  <c r="K12" i="1"/>
  <c r="K17" i="1" s="1"/>
  <c r="K30" i="1" s="1"/>
  <c r="K11" i="1"/>
  <c r="K52" i="1" l="1"/>
  <c r="K60" i="1" s="1"/>
  <c r="J37" i="2"/>
  <c r="J44" i="2" s="1"/>
  <c r="J47" i="2" s="1"/>
  <c r="J50" i="2" s="1"/>
  <c r="J52" i="2" s="1"/>
</calcChain>
</file>

<file path=xl/sharedStrings.xml><?xml version="1.0" encoding="utf-8"?>
<sst xmlns="http://schemas.openxmlformats.org/spreadsheetml/2006/main" count="87" uniqueCount="81">
  <si>
    <t>Inversiones Financieras Scotiabank El Salvador, S.A. y Subsidiarias</t>
  </si>
  <si>
    <t>(Sociedad Controladora de Finalidad Exclusiva)</t>
  </si>
  <si>
    <t>(San Salvador, República de El Salvador)</t>
  </si>
  <si>
    <t>Balance General Consolidado  
al 31 de enero de 2020</t>
  </si>
  <si>
    <t>(Cifras en Miles de Dólares de los Estados Unidos de América)</t>
  </si>
  <si>
    <t>Activo</t>
  </si>
  <si>
    <t>Activos de intermediación</t>
  </si>
  <si>
    <t>Caja y bancos</t>
  </si>
  <si>
    <t>Reportos y otras operaciones bursátiles</t>
  </si>
  <si>
    <t>Inversiones financieras netas</t>
  </si>
  <si>
    <t>Cartera de préstamos neta</t>
  </si>
  <si>
    <t>Primas por cobrar, netas</t>
  </si>
  <si>
    <t xml:space="preserve">Deudores por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</si>
  <si>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</si>
  <si>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</si>
  <si>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</si>
  <si>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</si>
  <si>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</si>
  <si>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</si>
  <si>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  depreciación acumulada </t>
  </si>
  <si>
    <t>Crédito mercantil</t>
  </si>
  <si>
    <t>Total de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</si>
  <si>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</si>
  <si>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</si>
  <si>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</si>
  <si>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</si>
  <si>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</si>
  <si>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</si>
  <si>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</si>
  <si>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</si>
  <si>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</si>
  <si>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</si>
  <si>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</si>
  <si>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</si>
  <si>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</si>
  <si>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</si>
  <si>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</si>
  <si>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</si>
  <si>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</si>
  <si>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</si>
  <si>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</si>
  <si>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</si>
  <si>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</si>
  <si>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de patrimonio</t>
  </si>
  <si>
    <t xml:space="preserve">Total de pasivos y patrimonio </t>
  </si>
  <si>
    <t>Estado Consolidado de Resultados Intermedio</t>
  </si>
  <si>
    <t>Por los períodos del 01 al 31 de enero de 2020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</si>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</sst>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#,##0.0;[Red]#,##0.0"/>
    <numFmt numFmtId="169" formatCode="#,##0.0_);[Red]\(#,##0.0\)"/>
    <numFmt numFmtId="170" formatCode="#,##0.0_);\(#,##0.0\)"/>
  </numFmts>
  <fonts count="14">
    <font>
      <sz val="10"/>
      <name val="Arial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8"/>
      <name val="Helv"/>
    </font>
    <font>
      <sz val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Continuous"/>
    </xf>
    <xf numFmtId="164" fontId="3" fillId="0" borderId="0" xfId="2" applyNumberFormat="1" applyFont="1" applyFill="1" applyBorder="1"/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Border="1"/>
    <xf numFmtId="0" fontId="2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Continuous"/>
    </xf>
    <xf numFmtId="0" fontId="3" fillId="0" borderId="0" xfId="2" applyFont="1" applyFill="1" applyAlignment="1">
      <alignment horizontal="center"/>
    </xf>
    <xf numFmtId="164" fontId="3" fillId="0" borderId="0" xfId="2" applyNumberFormat="1" applyFont="1" applyFill="1"/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3" fillId="0" borderId="0" xfId="3" applyNumberFormat="1" applyFont="1" applyAlignment="1">
      <alignment horizontal="right" vertical="top" wrapText="1"/>
    </xf>
    <xf numFmtId="166" fontId="3" fillId="0" borderId="0" xfId="0" applyNumberFormat="1" applyFont="1" applyBorder="1" applyAlignment="1">
      <alignment horizontal="right" vertical="top" wrapText="1"/>
    </xf>
    <xf numFmtId="165" fontId="3" fillId="0" borderId="0" xfId="2" applyNumberFormat="1" applyFont="1" applyFill="1" applyBorder="1"/>
    <xf numFmtId="43" fontId="3" fillId="0" borderId="0" xfId="1" applyFont="1" applyFill="1"/>
    <xf numFmtId="167" fontId="7" fillId="0" borderId="0" xfId="0" applyNumberFormat="1" applyFont="1" applyAlignment="1">
      <alignment horizontal="justify" vertical="top" wrapText="1"/>
    </xf>
    <xf numFmtId="0" fontId="3" fillId="0" borderId="0" xfId="2" applyFont="1" applyFill="1" applyAlignment="1">
      <alignment horizontal="left"/>
    </xf>
    <xf numFmtId="165" fontId="3" fillId="0" borderId="0" xfId="3" applyNumberFormat="1" applyFont="1" applyBorder="1" applyAlignment="1">
      <alignment horizontal="right" vertical="top" wrapText="1"/>
    </xf>
    <xf numFmtId="165" fontId="3" fillId="0" borderId="0" xfId="2" applyNumberFormat="1" applyFont="1" applyFill="1"/>
    <xf numFmtId="166" fontId="3" fillId="0" borderId="2" xfId="0" applyNumberFormat="1" applyFont="1" applyBorder="1" applyAlignment="1">
      <alignment horizontal="right" vertical="top" wrapText="1"/>
    </xf>
    <xf numFmtId="166" fontId="3" fillId="0" borderId="0" xfId="2" applyNumberFormat="1" applyFont="1" applyFill="1"/>
    <xf numFmtId="166" fontId="3" fillId="0" borderId="0" xfId="2" applyNumberFormat="1" applyFont="1" applyFill="1" applyBorder="1"/>
    <xf numFmtId="0" fontId="8" fillId="0" borderId="0" xfId="0" applyFont="1" applyAlignment="1">
      <alignment horizontal="justify" vertical="top" wrapText="1"/>
    </xf>
    <xf numFmtId="166" fontId="3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justify" vertical="top" wrapText="1"/>
    </xf>
    <xf numFmtId="166" fontId="3" fillId="0" borderId="3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/>
    </xf>
    <xf numFmtId="166" fontId="3" fillId="0" borderId="4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165" fontId="3" fillId="0" borderId="0" xfId="3" applyNumberFormat="1" applyFont="1" applyFill="1" applyAlignment="1">
      <alignment horizontal="right" vertical="top" wrapText="1"/>
    </xf>
    <xf numFmtId="165" fontId="3" fillId="0" borderId="3" xfId="3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6" fontId="3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166" fontId="3" fillId="0" borderId="0" xfId="0" applyNumberFormat="1" applyFont="1" applyFill="1" applyAlignment="1">
      <alignment horizontal="right" vertical="top" wrapText="1"/>
    </xf>
    <xf numFmtId="166" fontId="3" fillId="0" borderId="5" xfId="0" applyNumberFormat="1" applyFont="1" applyBorder="1" applyAlignment="1">
      <alignment horizontal="right" vertical="top" wrapText="1"/>
    </xf>
    <xf numFmtId="166" fontId="3" fillId="0" borderId="6" xfId="0" applyNumberFormat="1" applyFont="1" applyBorder="1" applyAlignment="1">
      <alignment horizontal="right" vertical="top" wrapText="1"/>
    </xf>
    <xf numFmtId="166" fontId="3" fillId="0" borderId="0" xfId="0" applyNumberFormat="1" applyFont="1" applyBorder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9" fillId="0" borderId="0" xfId="2" applyFont="1" applyFill="1"/>
    <xf numFmtId="164" fontId="10" fillId="0" borderId="0" xfId="2" applyNumberFormat="1" applyFont="1" applyFill="1"/>
    <xf numFmtId="0" fontId="5" fillId="0" borderId="0" xfId="0" applyFont="1"/>
    <xf numFmtId="0" fontId="11" fillId="0" borderId="0" xfId="2" applyFont="1" applyFill="1"/>
    <xf numFmtId="0" fontId="11" fillId="0" borderId="0" xfId="2" applyFont="1" applyFill="1" applyAlignment="1">
      <alignment horizontal="center"/>
    </xf>
    <xf numFmtId="0" fontId="12" fillId="0" borderId="0" xfId="0" applyFont="1"/>
    <xf numFmtId="37" fontId="11" fillId="0" borderId="0" xfId="2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3" fillId="0" borderId="0" xfId="2" applyFont="1" applyFill="1" applyBorder="1" applyAlignment="1"/>
    <xf numFmtId="0" fontId="3" fillId="0" borderId="0" xfId="2" applyFont="1" applyFill="1" applyAlignment="1"/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Fill="1"/>
    <xf numFmtId="3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3" fontId="3" fillId="0" borderId="1" xfId="2" applyNumberFormat="1" applyFont="1" applyFill="1" applyBorder="1"/>
    <xf numFmtId="0" fontId="4" fillId="0" borderId="0" xfId="2" applyNumberFormat="1" applyFont="1" applyFill="1" applyAlignment="1">
      <alignment horizontal="center"/>
    </xf>
    <xf numFmtId="0" fontId="2" fillId="0" borderId="0" xfId="2" applyFont="1" applyFill="1" applyBorder="1"/>
    <xf numFmtId="0" fontId="3" fillId="0" borderId="0" xfId="2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/>
    <xf numFmtId="168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43" fontId="3" fillId="0" borderId="0" xfId="2" applyNumberFormat="1" applyFont="1" applyFill="1"/>
    <xf numFmtId="37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168" fontId="3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168" fontId="3" fillId="0" borderId="3" xfId="0" applyNumberFormat="1" applyFont="1" applyBorder="1" applyAlignment="1">
      <alignment horizontal="right"/>
    </xf>
    <xf numFmtId="37" fontId="2" fillId="0" borderId="0" xfId="2" applyNumberFormat="1" applyFont="1" applyFill="1" applyBorder="1"/>
    <xf numFmtId="43" fontId="8" fillId="0" borderId="0" xfId="1" applyFont="1" applyAlignment="1">
      <alignment horizontal="justify" vertical="top" wrapText="1"/>
    </xf>
    <xf numFmtId="169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left"/>
    </xf>
    <xf numFmtId="37" fontId="3" fillId="0" borderId="0" xfId="2" quotePrefix="1" applyNumberFormat="1" applyFont="1" applyFill="1" applyBorder="1" applyAlignment="1">
      <alignment horizontal="left"/>
    </xf>
    <xf numFmtId="168" fontId="3" fillId="0" borderId="3" xfId="0" applyNumberFormat="1" applyFont="1" applyFill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168" fontId="13" fillId="0" borderId="0" xfId="0" applyNumberFormat="1" applyFont="1" applyAlignment="1">
      <alignment horizontal="right"/>
    </xf>
    <xf numFmtId="168" fontId="13" fillId="0" borderId="0" xfId="0" applyNumberFormat="1" applyFont="1" applyBorder="1" applyAlignment="1">
      <alignment horizontal="right"/>
    </xf>
    <xf numFmtId="168" fontId="3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170" fontId="3" fillId="0" borderId="3" xfId="0" applyNumberFormat="1" applyFont="1" applyBorder="1" applyAlignment="1">
      <alignment horizontal="right"/>
    </xf>
    <xf numFmtId="43" fontId="8" fillId="0" borderId="0" xfId="1" applyFont="1" applyFill="1" applyAlignment="1">
      <alignment horizontal="justify" vertical="top" wrapText="1"/>
    </xf>
    <xf numFmtId="170" fontId="3" fillId="0" borderId="0" xfId="0" applyNumberFormat="1" applyFont="1" applyAlignment="1">
      <alignment horizontal="right"/>
    </xf>
    <xf numFmtId="170" fontId="3" fillId="0" borderId="0" xfId="0" applyNumberFormat="1" applyFont="1" applyBorder="1" applyAlignment="1">
      <alignment horizontal="right"/>
    </xf>
    <xf numFmtId="9" fontId="3" fillId="0" borderId="0" xfId="4" applyNumberFormat="1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right"/>
    </xf>
    <xf numFmtId="0" fontId="7" fillId="0" borderId="0" xfId="0" applyFont="1" applyAlignment="1">
      <alignment horizontal="justify" vertical="top" wrapText="1"/>
    </xf>
  </cellXfs>
  <cellStyles count="5">
    <cellStyle name="Comma" xfId="1" builtinId="3"/>
    <cellStyle name="Comma 4" xfId="3"/>
    <cellStyle name="Normal" xfId="0" builtinId="0"/>
    <cellStyle name="Normal_Bal, Utl, Fluj y anex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7</xdr:col>
      <xdr:colOff>746069</xdr:colOff>
      <xdr:row>69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1287125"/>
          <a:ext cx="159379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1060450</xdr:colOff>
      <xdr:row>69</xdr:row>
      <xdr:rowOff>0</xdr:rowOff>
    </xdr:from>
    <xdr:to>
      <xdr:col>9</xdr:col>
      <xdr:colOff>215940</xdr:colOff>
      <xdr:row>69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8175" y="11287125"/>
          <a:ext cx="30893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12</xdr:col>
      <xdr:colOff>847749</xdr:colOff>
      <xdr:row>69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00650" y="11287125"/>
          <a:ext cx="210504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7</xdr:col>
      <xdr:colOff>12710</xdr:colOff>
      <xdr:row>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8915400"/>
          <a:ext cx="17938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19050</xdr:colOff>
      <xdr:row>54</xdr:row>
      <xdr:rowOff>0</xdr:rowOff>
    </xdr:from>
    <xdr:to>
      <xdr:col>8</xdr:col>
      <xdr:colOff>14122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0225" y="8915400"/>
          <a:ext cx="287162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8</xdr:col>
      <xdr:colOff>0</xdr:colOff>
      <xdr:row>54</xdr:row>
      <xdr:rowOff>0</xdr:rowOff>
    </xdr:from>
    <xdr:to>
      <xdr:col>12</xdr:col>
      <xdr:colOff>95275</xdr:colOff>
      <xdr:row>54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657725" y="8915400"/>
          <a:ext cx="2247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FSES%20HOJA%20DE%20TRABAJO%20DIC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FSES%20HOJA%20DE%20TRABAJO%20DIC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%20CCS%20agos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alance 2"/>
      <sheetName val="Est.Res. 2"/>
      <sheetName val="BG"/>
      <sheetName val="ER"/>
      <sheetName val="Elim_BG"/>
      <sheetName val="Elim_ER"/>
      <sheetName val="Balance SES"/>
      <sheetName val="Est.Res. SES"/>
      <sheetName val="Scoecata DIC19"/>
      <sheetName val="EF SSG DIC19"/>
      <sheetName val="catalogo IFSES"/>
      <sheetName val="BC"/>
    </sheetNames>
    <sheetDataSet>
      <sheetData sheetId="0"/>
      <sheetData sheetId="1"/>
      <sheetData sheetId="2"/>
      <sheetData sheetId="3"/>
      <sheetData sheetId="4">
        <row r="8">
          <cell r="J8">
            <v>629592.5</v>
          </cell>
        </row>
        <row r="9">
          <cell r="J9">
            <v>7402.3</v>
          </cell>
        </row>
        <row r="10">
          <cell r="J10">
            <v>78475.8</v>
          </cell>
        </row>
        <row r="11">
          <cell r="J11">
            <v>1378944.9000000001</v>
          </cell>
        </row>
        <row r="12">
          <cell r="J12">
            <v>5711.9</v>
          </cell>
        </row>
        <row r="13">
          <cell r="J13">
            <v>3990</v>
          </cell>
        </row>
        <row r="16">
          <cell r="J16">
            <v>2758.1</v>
          </cell>
        </row>
        <row r="17">
          <cell r="J17">
            <v>3994.2999999999884</v>
          </cell>
        </row>
        <row r="18">
          <cell r="J18">
            <v>27203.600000000002</v>
          </cell>
        </row>
        <row r="21">
          <cell r="J21">
            <v>34798.5</v>
          </cell>
        </row>
        <row r="26">
          <cell r="J26">
            <v>1534711.8</v>
          </cell>
        </row>
        <row r="27">
          <cell r="J27">
            <v>143.5</v>
          </cell>
        </row>
        <row r="28">
          <cell r="J28">
            <v>176181.4</v>
          </cell>
        </row>
        <row r="29">
          <cell r="J29">
            <v>130390.1</v>
          </cell>
        </row>
        <row r="30">
          <cell r="J30">
            <v>302.5</v>
          </cell>
        </row>
        <row r="31">
          <cell r="J31">
            <v>2922.3</v>
          </cell>
        </row>
        <row r="32">
          <cell r="J32">
            <v>878</v>
          </cell>
        </row>
        <row r="33">
          <cell r="J33">
            <v>6743.1</v>
          </cell>
        </row>
        <row r="36">
          <cell r="J36">
            <v>10521.499999999998</v>
          </cell>
        </row>
        <row r="37">
          <cell r="J37">
            <v>8900.7000000000007</v>
          </cell>
        </row>
        <row r="38">
          <cell r="J38">
            <v>5544.1779999999999</v>
          </cell>
        </row>
        <row r="41">
          <cell r="J41">
            <v>4527.7255999999998</v>
          </cell>
        </row>
        <row r="42">
          <cell r="J42">
            <v>7042.6716999999999</v>
          </cell>
        </row>
        <row r="43">
          <cell r="J43">
            <v>2838.0990000000002</v>
          </cell>
        </row>
        <row r="48">
          <cell r="J48">
            <v>28179.3</v>
          </cell>
        </row>
        <row r="50">
          <cell r="J50">
            <v>111612.09999999999</v>
          </cell>
        </row>
        <row r="51">
          <cell r="J51">
            <v>141432.90000000002</v>
          </cell>
        </row>
      </sheetData>
      <sheetData sheetId="5">
        <row r="8">
          <cell r="J8">
            <v>10372.5</v>
          </cell>
        </row>
        <row r="9">
          <cell r="J9">
            <v>561.70000000000005</v>
          </cell>
        </row>
        <row r="10">
          <cell r="J10">
            <v>348.90000000000003</v>
          </cell>
        </row>
        <row r="12">
          <cell r="J12">
            <v>18.399999999999999</v>
          </cell>
        </row>
        <row r="13">
          <cell r="J13">
            <v>731.2</v>
          </cell>
        </row>
        <row r="14">
          <cell r="J14">
            <v>4651.8</v>
          </cell>
        </row>
        <row r="15">
          <cell r="J15">
            <v>3097.1</v>
          </cell>
        </row>
        <row r="16">
          <cell r="J16">
            <v>768.8</v>
          </cell>
        </row>
        <row r="17">
          <cell r="J17">
            <v>186.2</v>
          </cell>
        </row>
        <row r="18">
          <cell r="J18">
            <v>0.8</v>
          </cell>
        </row>
        <row r="19">
          <cell r="J19">
            <v>28</v>
          </cell>
        </row>
        <row r="20">
          <cell r="J20">
            <v>599</v>
          </cell>
        </row>
        <row r="23">
          <cell r="J23">
            <v>3155.5</v>
          </cell>
        </row>
        <row r="24">
          <cell r="J24">
            <v>859.6</v>
          </cell>
        </row>
        <row r="25">
          <cell r="J25">
            <v>614.4</v>
          </cell>
        </row>
        <row r="27">
          <cell r="J27">
            <v>0.1</v>
          </cell>
        </row>
        <row r="28">
          <cell r="J28">
            <v>1538.4</v>
          </cell>
        </row>
        <row r="29">
          <cell r="J29">
            <v>1282.2</v>
          </cell>
        </row>
        <row r="30">
          <cell r="J30">
            <v>3101.9</v>
          </cell>
        </row>
        <row r="31">
          <cell r="J31">
            <v>374.2</v>
          </cell>
        </row>
        <row r="32">
          <cell r="J32">
            <v>330.9</v>
          </cell>
        </row>
        <row r="33">
          <cell r="J33">
            <v>749.7</v>
          </cell>
        </row>
        <row r="35">
          <cell r="J35">
            <v>1424.3</v>
          </cell>
        </row>
        <row r="39">
          <cell r="J39">
            <v>2825.3999999999996</v>
          </cell>
        </row>
        <row r="40">
          <cell r="J40">
            <v>23.1</v>
          </cell>
        </row>
        <row r="41">
          <cell r="J41">
            <v>2371.1</v>
          </cell>
        </row>
        <row r="42">
          <cell r="J42">
            <v>355.2</v>
          </cell>
        </row>
        <row r="46">
          <cell r="J46">
            <v>676.30000000000007</v>
          </cell>
        </row>
        <row r="48">
          <cell r="J48">
            <v>-473.90000000000003</v>
          </cell>
        </row>
        <row r="49">
          <cell r="J49">
            <v>-106.5</v>
          </cell>
        </row>
        <row r="51">
          <cell r="J5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S"/>
      <sheetName val="Est.Res. BVS"/>
      <sheetName val="Balance"/>
      <sheetName val="Est.Res."/>
      <sheetName val="BG"/>
      <sheetName val="ER"/>
      <sheetName val="Elim_BG"/>
      <sheetName val="Elim_ER"/>
      <sheetName val="Balance SES"/>
      <sheetName val="Est.Res. SES"/>
      <sheetName val="Scoecata DIC18"/>
      <sheetName val="EF SSG DIC18"/>
      <sheetName val="catalogo IFSES"/>
    </sheetNames>
    <sheetDataSet>
      <sheetData sheetId="0"/>
      <sheetData sheetId="1"/>
      <sheetData sheetId="2"/>
      <sheetData sheetId="3"/>
      <sheetData sheetId="4">
        <row r="22">
          <cell r="J22">
            <v>0</v>
          </cell>
        </row>
      </sheetData>
      <sheetData sheetId="5">
        <row r="11">
          <cell r="J11">
            <v>0</v>
          </cell>
        </row>
        <row r="26">
          <cell r="J2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showGridLines="0" tabSelected="1" zoomScaleNormal="100" workbookViewId="0">
      <selection activeCell="A8" sqref="A8"/>
    </sheetView>
  </sheetViews>
  <sheetFormatPr defaultColWidth="10.7109375" defaultRowHeight="12.75" customHeight="1"/>
  <cols>
    <col min="1" max="1" width="2.85546875" style="5" customWidth="1"/>
    <col min="2" max="2" width="1.5703125" style="5" customWidth="1"/>
    <col min="3" max="3" width="2" style="5" customWidth="1"/>
    <col min="4" max="4" width="1.7109375" style="5" customWidth="1"/>
    <col min="5" max="5" width="1.42578125" style="5" customWidth="1"/>
    <col min="6" max="6" width="1.7109375" style="5" customWidth="1"/>
    <col min="7" max="7" width="1.42578125" style="5" customWidth="1"/>
    <col min="8" max="8" width="57.85546875" style="5" customWidth="1"/>
    <col min="9" max="9" width="1.140625" style="5" customWidth="1"/>
    <col min="10" max="10" width="6.28515625" style="10" customWidth="1"/>
    <col min="11" max="11" width="14.42578125" style="11" customWidth="1"/>
    <col min="12" max="12" width="4.42578125" style="11" customWidth="1"/>
    <col min="13" max="13" width="13" style="3" customWidth="1"/>
    <col min="14" max="14" width="14.7109375" style="6" customWidth="1"/>
    <col min="15" max="15" width="10.7109375" style="5" customWidth="1"/>
    <col min="16" max="16" width="13" style="5" customWidth="1"/>
    <col min="17" max="17" width="23.7109375" style="5" customWidth="1"/>
    <col min="18" max="16384" width="10.7109375" style="5"/>
  </cols>
  <sheetData>
    <row r="1" spans="1:29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4"/>
      <c r="Q1" s="4"/>
      <c r="S1" s="4"/>
      <c r="U1" s="6"/>
      <c r="V1" s="6"/>
      <c r="W1" s="3"/>
      <c r="X1" s="6"/>
      <c r="Y1" s="6"/>
      <c r="Z1" s="6"/>
      <c r="AA1" s="6"/>
      <c r="AB1" s="6"/>
      <c r="AC1" s="6"/>
    </row>
    <row r="2" spans="1:29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/>
      <c r="Q2" s="4"/>
      <c r="S2" s="4"/>
      <c r="U2" s="6"/>
      <c r="V2" s="6"/>
      <c r="W2" s="3"/>
      <c r="X2" s="6"/>
      <c r="Y2" s="6"/>
      <c r="Z2" s="6"/>
      <c r="AA2" s="6"/>
      <c r="AB2" s="6"/>
      <c r="AC2" s="6"/>
    </row>
    <row r="3" spans="1:29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Q3" s="4"/>
      <c r="S3" s="4"/>
      <c r="U3" s="6"/>
      <c r="V3" s="6"/>
      <c r="W3" s="3"/>
      <c r="X3" s="6"/>
      <c r="Y3" s="6"/>
      <c r="Z3" s="6"/>
      <c r="AA3" s="6"/>
      <c r="AB3" s="6"/>
      <c r="AC3" s="6"/>
    </row>
    <row r="4" spans="1:29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"/>
    </row>
    <row r="5" spans="1:29" ht="14.2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29" ht="12.75" customHeight="1" thickBot="1"/>
    <row r="7" spans="1:29" ht="12.75" customHeight="1" thickTop="1">
      <c r="A7" s="12"/>
      <c r="B7" s="12"/>
      <c r="C7" s="12"/>
      <c r="D7" s="12"/>
      <c r="E7" s="12"/>
      <c r="F7" s="12"/>
      <c r="G7" s="12"/>
      <c r="H7" s="12"/>
      <c r="I7" s="12"/>
      <c r="J7" s="13"/>
      <c r="K7" s="14"/>
      <c r="L7" s="14"/>
    </row>
    <row r="8" spans="1:29" ht="12.75" customHeight="1">
      <c r="A8" s="15" t="s">
        <v>5</v>
      </c>
      <c r="J8" s="16"/>
      <c r="K8" s="17">
        <v>2020</v>
      </c>
      <c r="L8" s="18"/>
      <c r="M8" s="17"/>
      <c r="N8" s="17"/>
    </row>
    <row r="9" spans="1:29" ht="12.75" customHeight="1">
      <c r="A9" s="15"/>
      <c r="J9" s="16"/>
      <c r="K9" s="19"/>
      <c r="L9" s="18"/>
      <c r="M9" s="19"/>
    </row>
    <row r="10" spans="1:29" ht="12.75" customHeight="1">
      <c r="A10" s="4" t="s">
        <v>6</v>
      </c>
      <c r="H10" s="15"/>
      <c r="I10" s="15"/>
      <c r="J10" s="16"/>
    </row>
    <row r="11" spans="1:29" ht="15">
      <c r="B11" s="5" t="s">
        <v>7</v>
      </c>
      <c r="K11" s="20">
        <f>ROUND([1]BG!J8,1)</f>
        <v>629592.5</v>
      </c>
      <c r="L11" s="3"/>
      <c r="M11" s="21"/>
      <c r="N11" s="22"/>
      <c r="P11" s="23"/>
      <c r="Q11" s="24"/>
    </row>
    <row r="12" spans="1:29" ht="15">
      <c r="B12" s="25" t="s">
        <v>8</v>
      </c>
      <c r="K12" s="20">
        <f>ROUND([1]BG!J9,1)</f>
        <v>7402.3</v>
      </c>
      <c r="L12" s="3"/>
      <c r="M12" s="26"/>
      <c r="N12" s="22"/>
      <c r="P12" s="23"/>
      <c r="Q12" s="24"/>
    </row>
    <row r="13" spans="1:29" ht="15">
      <c r="B13" s="25" t="s">
        <v>9</v>
      </c>
      <c r="K13" s="20">
        <f>ROUND([1]BG!J10,1)</f>
        <v>78475.8</v>
      </c>
      <c r="L13" s="3"/>
      <c r="M13" s="21"/>
      <c r="N13" s="22"/>
      <c r="P13" s="23"/>
      <c r="Q13" s="24"/>
    </row>
    <row r="14" spans="1:29" ht="15.75" customHeight="1">
      <c r="B14" s="5" t="s">
        <v>10</v>
      </c>
      <c r="K14" s="20">
        <f>ROUND([1]BG!J11,1)</f>
        <v>1378944.9</v>
      </c>
      <c r="L14" s="3"/>
      <c r="M14" s="21"/>
      <c r="N14" s="22"/>
      <c r="P14" s="23"/>
      <c r="Q14" s="24"/>
    </row>
    <row r="15" spans="1:29" ht="14.25" customHeight="1">
      <c r="B15" s="5" t="s">
        <v>11</v>
      </c>
      <c r="K15" s="20">
        <f>ROUND([1]BG!J12,1)</f>
        <v>5711.9</v>
      </c>
      <c r="L15" s="3"/>
      <c r="M15" s="21"/>
      <c r="N15" s="22"/>
      <c r="O15" s="27"/>
      <c r="P15" s="23"/>
      <c r="Q15" s="24"/>
    </row>
    <row r="16" spans="1:29" ht="12.75" customHeight="1">
      <c r="B16" s="5" t="s">
        <v>12</v>
      </c>
      <c r="K16" s="20">
        <f>ROUND([1]BG!J13,1)</f>
        <v>3990</v>
      </c>
      <c r="L16" s="3"/>
      <c r="M16" s="21"/>
      <c r="N16" s="22"/>
      <c r="O16" s="27"/>
      <c r="P16" s="23"/>
      <c r="Q16" s="24"/>
    </row>
    <row r="17" spans="1:17" ht="15">
      <c r="A17" s="4"/>
      <c r="K17" s="28">
        <f>SUM(K11:K16)</f>
        <v>2104117.4</v>
      </c>
      <c r="L17" s="3"/>
      <c r="M17" s="21"/>
      <c r="N17" s="22"/>
      <c r="O17" s="27"/>
      <c r="P17" s="23"/>
      <c r="Q17" s="24"/>
    </row>
    <row r="18" spans="1:17" ht="12.75" customHeight="1">
      <c r="K18" s="29"/>
      <c r="L18" s="3"/>
      <c r="M18" s="30"/>
      <c r="N18" s="22"/>
      <c r="O18" s="27"/>
      <c r="Q18" s="31"/>
    </row>
    <row r="19" spans="1:17" ht="12.75" customHeight="1">
      <c r="A19" s="4" t="s">
        <v>13</v>
      </c>
      <c r="K19" s="29"/>
      <c r="L19" s="3"/>
      <c r="M19" s="30"/>
      <c r="N19" s="22"/>
      <c r="O19" s="27"/>
      <c r="Q19" s="31"/>
    </row>
    <row r="20" spans="1:17" ht="12.75" customHeight="1">
      <c r="B20" s="5" t="s">
        <v>14</v>
      </c>
      <c r="K20" s="32">
        <f>ROUND([1]BG!J16,1)</f>
        <v>2758.1</v>
      </c>
      <c r="L20" s="3"/>
      <c r="M20" s="21"/>
      <c r="N20" s="22"/>
      <c r="O20" s="27"/>
      <c r="Q20" s="33"/>
    </row>
    <row r="21" spans="1:17" ht="12.75" customHeight="1">
      <c r="B21" s="5" t="s">
        <v>15</v>
      </c>
      <c r="K21" s="32">
        <f>ROUND([1]BG!J17,1)</f>
        <v>3994.3</v>
      </c>
      <c r="L21" s="3"/>
      <c r="M21" s="21"/>
      <c r="N21" s="22"/>
      <c r="O21" s="27"/>
      <c r="Q21" s="33"/>
    </row>
    <row r="22" spans="1:17" ht="12.75" customHeight="1">
      <c r="B22" s="5" t="s">
        <v>16</v>
      </c>
      <c r="K22" s="34">
        <f>ROUND([1]BG!J18,1)</f>
        <v>27203.599999999999</v>
      </c>
      <c r="L22" s="3"/>
      <c r="M22" s="21"/>
      <c r="N22" s="22"/>
      <c r="O22" s="27"/>
      <c r="Q22" s="33"/>
    </row>
    <row r="23" spans="1:17" ht="12.75" customHeight="1">
      <c r="K23" s="28">
        <f>SUM(K20:K22)</f>
        <v>33956</v>
      </c>
      <c r="L23" s="3"/>
      <c r="M23" s="21"/>
      <c r="N23" s="22"/>
      <c r="O23" s="27"/>
      <c r="Q23" s="33"/>
    </row>
    <row r="24" spans="1:17" ht="12.75" customHeight="1">
      <c r="A24" s="4" t="s">
        <v>17</v>
      </c>
      <c r="K24" s="32"/>
      <c r="L24" s="3"/>
      <c r="M24" s="21"/>
      <c r="N24" s="22"/>
      <c r="O24" s="27"/>
      <c r="Q24" s="33"/>
    </row>
    <row r="25" spans="1:17" ht="12.75" customHeight="1">
      <c r="B25" s="5" t="s">
        <v>18</v>
      </c>
      <c r="K25" s="29"/>
      <c r="L25" s="3"/>
      <c r="M25" s="30"/>
      <c r="N25" s="22"/>
      <c r="O25" s="27"/>
      <c r="Q25" s="33"/>
    </row>
    <row r="26" spans="1:17" ht="12.75" customHeight="1">
      <c r="B26" s="5" t="s">
        <v>19</v>
      </c>
      <c r="K26" s="34">
        <f>ROUND([1]BG!J21,1)</f>
        <v>34798.5</v>
      </c>
      <c r="L26" s="3"/>
      <c r="M26" s="21"/>
      <c r="N26" s="22"/>
      <c r="O26" s="27"/>
      <c r="Q26" s="33"/>
    </row>
    <row r="27" spans="1:17" ht="12.75" hidden="1" customHeight="1">
      <c r="K27" s="29"/>
      <c r="L27" s="3"/>
      <c r="M27" s="30"/>
      <c r="N27" s="22"/>
      <c r="O27" s="27"/>
      <c r="Q27" s="33"/>
    </row>
    <row r="28" spans="1:17" ht="12.75" hidden="1" customHeight="1">
      <c r="A28" s="35" t="s">
        <v>20</v>
      </c>
      <c r="K28" s="34">
        <f>ROUND([2]BG!J22,1)</f>
        <v>0</v>
      </c>
      <c r="L28" s="3"/>
      <c r="M28" s="21"/>
      <c r="N28" s="22"/>
      <c r="O28" s="27"/>
      <c r="Q28" s="33"/>
    </row>
    <row r="29" spans="1:17" ht="12.75" hidden="1" customHeight="1">
      <c r="A29" s="35"/>
      <c r="K29" s="21"/>
      <c r="L29" s="3"/>
      <c r="M29" s="21"/>
      <c r="N29" s="22"/>
      <c r="O29" s="27"/>
      <c r="Q29" s="33"/>
    </row>
    <row r="30" spans="1:17" ht="18.75" customHeight="1" thickBot="1">
      <c r="A30" s="4" t="s">
        <v>21</v>
      </c>
      <c r="K30" s="36">
        <f>+K17+K23+K26+K28</f>
        <v>2172871.9</v>
      </c>
      <c r="L30" s="3"/>
      <c r="M30" s="21"/>
      <c r="N30" s="22"/>
      <c r="O30" s="27"/>
      <c r="Q30" s="33"/>
    </row>
    <row r="31" spans="1:17" ht="12.75" customHeight="1" thickTop="1">
      <c r="A31" s="4"/>
      <c r="K31" s="29"/>
      <c r="L31" s="3"/>
      <c r="M31" s="30"/>
      <c r="N31" s="22"/>
      <c r="O31" s="27"/>
      <c r="Q31" s="33"/>
    </row>
    <row r="32" spans="1:17" ht="12.75" customHeight="1">
      <c r="A32" s="15" t="s">
        <v>22</v>
      </c>
      <c r="K32" s="29"/>
      <c r="L32" s="3"/>
      <c r="M32" s="30"/>
      <c r="N32" s="22"/>
      <c r="O32" s="27"/>
      <c r="Q32" s="33"/>
    </row>
    <row r="33" spans="1:17" ht="12.75" customHeight="1">
      <c r="A33" s="4" t="s">
        <v>23</v>
      </c>
      <c r="K33" s="29"/>
      <c r="L33" s="3"/>
      <c r="M33" s="30"/>
      <c r="N33" s="22"/>
      <c r="O33" s="27"/>
      <c r="Q33" s="33"/>
    </row>
    <row r="34" spans="1:17" ht="12.75" customHeight="1">
      <c r="A34" s="37" t="s">
        <v>24</v>
      </c>
      <c r="K34" s="20">
        <f>ROUND([1]BG!J26,1)</f>
        <v>1534711.8</v>
      </c>
      <c r="L34" s="3"/>
      <c r="M34" s="21"/>
      <c r="N34" s="22"/>
      <c r="O34" s="27"/>
      <c r="Q34" s="33"/>
    </row>
    <row r="35" spans="1:17" ht="13.5" customHeight="1">
      <c r="A35" s="37" t="s">
        <v>25</v>
      </c>
      <c r="K35" s="38">
        <f>ROUND([1]BG!J27,1)</f>
        <v>143.5</v>
      </c>
      <c r="L35" s="3"/>
      <c r="M35" s="21"/>
      <c r="N35" s="22"/>
      <c r="O35" s="27"/>
      <c r="Q35" s="33"/>
    </row>
    <row r="36" spans="1:17" ht="12.75" customHeight="1">
      <c r="A36" s="37" t="s">
        <v>26</v>
      </c>
      <c r="K36" s="38">
        <f>ROUND([1]BG!J28,1)</f>
        <v>176181.4</v>
      </c>
      <c r="L36" s="3"/>
      <c r="M36" s="21"/>
      <c r="N36" s="22"/>
      <c r="O36" s="27"/>
      <c r="Q36" s="33"/>
    </row>
    <row r="37" spans="1:17" ht="12.75" customHeight="1">
      <c r="A37" s="37" t="s">
        <v>27</v>
      </c>
      <c r="K37" s="38">
        <f>ROUND([1]BG!J29,1)</f>
        <v>130390.1</v>
      </c>
      <c r="L37" s="3"/>
      <c r="M37" s="21"/>
      <c r="N37" s="22"/>
      <c r="O37" s="27"/>
      <c r="Q37" s="33"/>
    </row>
    <row r="38" spans="1:17" ht="12.75" customHeight="1">
      <c r="A38" s="37" t="s">
        <v>28</v>
      </c>
      <c r="K38" s="38">
        <f>ROUND(([1]BG!J30+[1]BG!J31+[1]BG!J32),1)</f>
        <v>4102.8</v>
      </c>
      <c r="L38" s="3"/>
      <c r="M38" s="21"/>
      <c r="N38" s="22"/>
      <c r="O38" s="27"/>
      <c r="Q38" s="33"/>
    </row>
    <row r="39" spans="1:17" ht="12.75" customHeight="1">
      <c r="A39" s="25" t="s">
        <v>29</v>
      </c>
      <c r="K39" s="39">
        <f>ROUND([1]BG!J33,1)</f>
        <v>6743.1</v>
      </c>
      <c r="L39" s="3"/>
      <c r="M39" s="21"/>
      <c r="N39" s="22"/>
      <c r="O39" s="27"/>
      <c r="Q39" s="33"/>
    </row>
    <row r="40" spans="1:17" ht="12.75" customHeight="1">
      <c r="K40" s="40">
        <f>SUM(K34:K39)</f>
        <v>1852272.7000000002</v>
      </c>
      <c r="L40" s="3"/>
      <c r="M40" s="41"/>
      <c r="N40" s="22"/>
      <c r="O40" s="27"/>
      <c r="Q40" s="33"/>
    </row>
    <row r="41" spans="1:17" ht="12.75" customHeight="1">
      <c r="A41" s="42" t="s">
        <v>30</v>
      </c>
      <c r="K41" s="43"/>
      <c r="L41" s="3"/>
      <c r="M41" s="21"/>
      <c r="N41" s="22"/>
      <c r="O41" s="27"/>
      <c r="Q41" s="33"/>
    </row>
    <row r="42" spans="1:17" ht="12.75" customHeight="1">
      <c r="A42" s="37" t="s">
        <v>31</v>
      </c>
      <c r="K42" s="20">
        <f>ROUND([1]BG!J36,1)</f>
        <v>10521.5</v>
      </c>
      <c r="L42" s="3"/>
      <c r="M42" s="21"/>
      <c r="N42" s="22"/>
      <c r="O42" s="27"/>
      <c r="Q42" s="33"/>
    </row>
    <row r="43" spans="1:17" ht="12.75" customHeight="1">
      <c r="A43" s="37" t="s">
        <v>32</v>
      </c>
      <c r="K43" s="20">
        <f>ROUND([1]BG!J37,1)</f>
        <v>8900.7000000000007</v>
      </c>
      <c r="L43" s="3"/>
      <c r="M43" s="21"/>
      <c r="N43" s="22"/>
      <c r="O43" s="27"/>
      <c r="Q43" s="33"/>
    </row>
    <row r="44" spans="1:17" ht="12.75" customHeight="1">
      <c r="A44" s="37" t="s">
        <v>33</v>
      </c>
      <c r="K44" s="20">
        <f>ROUND([1]BG!J38,1)</f>
        <v>5544.2</v>
      </c>
      <c r="L44" s="3"/>
      <c r="M44" s="21"/>
      <c r="N44" s="22"/>
      <c r="O44" s="27"/>
      <c r="Q44" s="33"/>
    </row>
    <row r="45" spans="1:17" ht="12.75" customHeight="1">
      <c r="A45" s="37"/>
      <c r="K45" s="28">
        <f>SUM(K42:K44)</f>
        <v>24966.400000000001</v>
      </c>
      <c r="L45" s="3"/>
      <c r="M45" s="21"/>
      <c r="N45" s="22"/>
      <c r="O45" s="27"/>
      <c r="Q45" s="33"/>
    </row>
    <row r="46" spans="1:17" ht="12.75" customHeight="1">
      <c r="A46" s="42" t="s">
        <v>34</v>
      </c>
      <c r="K46" s="32"/>
      <c r="L46" s="3"/>
      <c r="M46" s="21"/>
      <c r="N46" s="22"/>
      <c r="O46" s="27"/>
      <c r="Q46" s="33"/>
    </row>
    <row r="47" spans="1:17" ht="12.75" customHeight="1">
      <c r="A47" s="37" t="s">
        <v>35</v>
      </c>
      <c r="K47" s="20">
        <f>ROUND([1]BG!J41,1)</f>
        <v>4527.7</v>
      </c>
      <c r="L47" s="3"/>
      <c r="M47" s="21"/>
      <c r="N47" s="22"/>
      <c r="O47" s="27"/>
      <c r="Q47" s="33"/>
    </row>
    <row r="48" spans="1:17" ht="12.75" customHeight="1">
      <c r="A48" s="37" t="s">
        <v>36</v>
      </c>
      <c r="K48" s="20">
        <f>ROUND([1]BG!J42,1)</f>
        <v>7042.7</v>
      </c>
      <c r="L48" s="3"/>
      <c r="M48" s="21"/>
      <c r="N48" s="22"/>
      <c r="O48" s="27"/>
      <c r="Q48" s="33"/>
    </row>
    <row r="49" spans="1:17" ht="12.75" customHeight="1">
      <c r="A49" s="37" t="s">
        <v>37</v>
      </c>
      <c r="K49" s="20">
        <f>ROUND([1]BG!J43,1)</f>
        <v>2838.1</v>
      </c>
      <c r="L49" s="3"/>
      <c r="M49" s="21"/>
      <c r="N49" s="22"/>
      <c r="O49" s="27"/>
      <c r="Q49" s="33"/>
    </row>
    <row r="50" spans="1:17" ht="12.75" customHeight="1">
      <c r="A50" s="37"/>
      <c r="K50" s="44">
        <f>SUM(K47:K49)</f>
        <v>14408.5</v>
      </c>
      <c r="L50" s="3"/>
      <c r="M50" s="21"/>
      <c r="N50" s="22"/>
      <c r="O50" s="27"/>
      <c r="Q50" s="33"/>
    </row>
    <row r="51" spans="1:17" ht="2.25" customHeight="1">
      <c r="A51" s="42"/>
      <c r="K51" s="21"/>
      <c r="L51" s="3"/>
      <c r="M51" s="21"/>
      <c r="N51" s="22"/>
      <c r="O51" s="27"/>
      <c r="Q51" s="33"/>
    </row>
    <row r="52" spans="1:17" ht="12.75" customHeight="1">
      <c r="A52" s="4" t="s">
        <v>38</v>
      </c>
      <c r="K52" s="34">
        <f>+K40+K45+K50</f>
        <v>1891647.6</v>
      </c>
      <c r="L52" s="3"/>
      <c r="M52" s="21"/>
      <c r="N52" s="22"/>
      <c r="O52" s="27"/>
      <c r="Q52" s="33"/>
    </row>
    <row r="53" spans="1:17" ht="12.75" customHeight="1">
      <c r="A53" s="37"/>
      <c r="K53" s="29"/>
      <c r="L53" s="3"/>
      <c r="M53" s="30"/>
      <c r="N53" s="22"/>
      <c r="O53" s="27"/>
      <c r="Q53" s="33"/>
    </row>
    <row r="54" spans="1:17" ht="12.75" customHeight="1">
      <c r="A54" s="42" t="s">
        <v>39</v>
      </c>
      <c r="K54" s="34">
        <f>ROUND([1]BG!J48,1)</f>
        <v>28179.3</v>
      </c>
      <c r="L54" s="3"/>
      <c r="M54" s="21"/>
      <c r="N54" s="22"/>
      <c r="O54" s="27"/>
      <c r="Q54" s="33"/>
    </row>
    <row r="55" spans="1:17" ht="12.75" customHeight="1">
      <c r="A55" s="37"/>
      <c r="K55" s="32"/>
      <c r="L55" s="3"/>
      <c r="M55" s="21"/>
      <c r="N55" s="22"/>
      <c r="O55" s="27"/>
      <c r="Q55" s="33"/>
    </row>
    <row r="56" spans="1:17" ht="12.75" customHeight="1">
      <c r="A56" s="4" t="s">
        <v>40</v>
      </c>
      <c r="K56" s="30"/>
      <c r="L56" s="3"/>
      <c r="M56" s="30"/>
      <c r="N56" s="22"/>
      <c r="O56" s="27"/>
      <c r="Q56" s="33"/>
    </row>
    <row r="57" spans="1:17" ht="12.75" customHeight="1">
      <c r="B57" s="37" t="s">
        <v>41</v>
      </c>
      <c r="K57" s="20">
        <f>ROUND([1]BG!J50,1)</f>
        <v>111612.1</v>
      </c>
      <c r="L57" s="3"/>
      <c r="M57" s="21"/>
      <c r="N57" s="22"/>
      <c r="O57" s="27"/>
      <c r="Q57" s="33"/>
    </row>
    <row r="58" spans="1:17" ht="15">
      <c r="B58" s="37" t="s">
        <v>42</v>
      </c>
      <c r="K58" s="20">
        <f>ROUND([1]BG!J51,1)</f>
        <v>141432.9</v>
      </c>
      <c r="L58" s="3"/>
      <c r="M58" s="21"/>
      <c r="N58" s="22"/>
      <c r="O58" s="27"/>
      <c r="Q58" s="33"/>
    </row>
    <row r="59" spans="1:17" ht="15">
      <c r="A59" s="4" t="s">
        <v>43</v>
      </c>
      <c r="K59" s="28">
        <f>SUM(K57:K58)</f>
        <v>253045</v>
      </c>
      <c r="L59" s="3"/>
      <c r="M59" s="21"/>
      <c r="N59" s="22"/>
      <c r="O59" s="27"/>
      <c r="Q59" s="33"/>
    </row>
    <row r="60" spans="1:17" ht="15.75" thickBot="1">
      <c r="A60" s="4" t="s">
        <v>44</v>
      </c>
      <c r="K60" s="45">
        <f>+K52+K54+K59</f>
        <v>2172871.9000000004</v>
      </c>
      <c r="L60" s="3"/>
      <c r="M60" s="21"/>
      <c r="N60" s="22"/>
      <c r="O60" s="27"/>
      <c r="Q60" s="33"/>
    </row>
    <row r="61" spans="1:17" ht="12.75" customHeight="1" thickTop="1">
      <c r="K61" s="29"/>
      <c r="M61" s="46"/>
      <c r="N61" s="22"/>
      <c r="O61" s="27"/>
      <c r="Q61" s="31"/>
    </row>
    <row r="62" spans="1:17" ht="12.75" customHeight="1">
      <c r="I62" s="47"/>
      <c r="J62" s="48"/>
      <c r="N62" s="22"/>
      <c r="O62" s="27"/>
      <c r="Q62" s="31"/>
    </row>
    <row r="63" spans="1:17" ht="12.75" customHeight="1">
      <c r="A63" s="49"/>
      <c r="I63" s="47"/>
      <c r="J63" s="48"/>
      <c r="N63" s="22"/>
      <c r="O63" s="27"/>
      <c r="Q63" s="31"/>
    </row>
    <row r="64" spans="1:17" ht="12.75" customHeight="1">
      <c r="A64" s="49"/>
      <c r="I64" s="47"/>
      <c r="J64" s="48"/>
      <c r="K64" s="50"/>
      <c r="N64" s="22"/>
      <c r="O64" s="27"/>
      <c r="Q64" s="31"/>
    </row>
    <row r="65" spans="1:17" ht="12.75" customHeight="1">
      <c r="A65" s="49"/>
      <c r="I65" s="47"/>
      <c r="J65" s="48"/>
      <c r="N65" s="22"/>
      <c r="O65" s="27"/>
      <c r="Q65" s="31"/>
    </row>
    <row r="66" spans="1:17" ht="12.75" customHeight="1">
      <c r="A66" s="49"/>
      <c r="I66" s="47"/>
      <c r="J66" s="48"/>
      <c r="N66" s="22"/>
      <c r="O66" s="27"/>
      <c r="Q66" s="31"/>
    </row>
    <row r="67" spans="1:17" ht="12.75" customHeight="1">
      <c r="A67" s="51"/>
      <c r="B67" s="52"/>
      <c r="C67" s="52"/>
      <c r="D67" s="52"/>
      <c r="E67" s="52"/>
      <c r="F67" s="52"/>
      <c r="G67" s="52"/>
      <c r="H67" s="52"/>
      <c r="I67" s="53"/>
      <c r="J67" s="52"/>
      <c r="K67" s="52"/>
      <c r="N67" s="22"/>
      <c r="O67" s="27"/>
      <c r="Q67" s="31"/>
    </row>
    <row r="68" spans="1:17" ht="12.75" customHeight="1">
      <c r="A68" s="51"/>
      <c r="B68" s="52"/>
      <c r="C68" s="52"/>
      <c r="D68" s="52"/>
      <c r="E68" s="52"/>
      <c r="F68" s="52"/>
      <c r="G68" s="52"/>
      <c r="H68" s="52"/>
      <c r="I68" s="54"/>
      <c r="J68" s="55"/>
      <c r="K68" s="52"/>
      <c r="N68" s="22"/>
      <c r="O68" s="27"/>
      <c r="Q68" s="31"/>
    </row>
    <row r="69" spans="1:17" ht="12.75" customHeight="1">
      <c r="A69" s="56"/>
      <c r="B69" s="56"/>
      <c r="C69" s="57"/>
      <c r="D69" s="56"/>
      <c r="E69" s="56"/>
      <c r="F69" s="56"/>
      <c r="G69" s="56"/>
      <c r="H69" s="56"/>
      <c r="I69" s="56"/>
      <c r="J69" s="56"/>
      <c r="K69" s="56"/>
      <c r="N69" s="22"/>
      <c r="O69" s="27"/>
      <c r="Q69" s="31"/>
    </row>
    <row r="70" spans="1:17" s="6" customFormat="1" ht="12.75" customHeight="1">
      <c r="K70" s="3"/>
      <c r="L70" s="3"/>
      <c r="M70" s="3"/>
      <c r="N70" s="22"/>
      <c r="O70" s="22"/>
    </row>
    <row r="73" spans="1:17" s="59" customFormat="1" ht="12.75" customHeight="1">
      <c r="A73" s="5"/>
      <c r="B73" s="5"/>
      <c r="C73" s="5"/>
      <c r="D73" s="5"/>
      <c r="E73" s="5"/>
      <c r="F73" s="5"/>
      <c r="G73" s="5"/>
      <c r="H73" s="5"/>
      <c r="I73" s="5"/>
      <c r="J73" s="10"/>
      <c r="K73" s="11"/>
      <c r="L73" s="11"/>
      <c r="M73" s="3"/>
      <c r="N73" s="58"/>
    </row>
    <row r="75" spans="1:17" s="6" customFormat="1" ht="12.75" customHeight="1">
      <c r="A75" s="5"/>
      <c r="B75" s="5"/>
      <c r="C75" s="5"/>
      <c r="D75" s="5"/>
      <c r="E75" s="5"/>
      <c r="F75" s="5"/>
      <c r="G75" s="5"/>
      <c r="H75" s="5"/>
      <c r="I75" s="5"/>
      <c r="J75" s="10"/>
      <c r="K75" s="11"/>
      <c r="L75" s="11"/>
      <c r="M75" s="3"/>
    </row>
    <row r="76" spans="1:17" ht="12.75" customHeight="1">
      <c r="O76" s="6"/>
      <c r="P76" s="6"/>
      <c r="Q76" s="6"/>
    </row>
  </sheetData>
  <mergeCells count="5">
    <mergeCell ref="A1:L1"/>
    <mergeCell ref="A2:L2"/>
    <mergeCell ref="A3:L3"/>
    <mergeCell ref="A4:L4"/>
    <mergeCell ref="A5:L5"/>
  </mergeCells>
  <pageMargins left="1.31" right="0.15748031496062992" top="0.78740157480314965" bottom="0.39370078740157483" header="0.78740157480314965" footer="0.78740157480314965"/>
  <pageSetup scale="81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showGridLines="0" zoomScaleNormal="100" zoomScaleSheetLayoutView="75" workbookViewId="0">
      <selection activeCell="A8" sqref="A8"/>
    </sheetView>
  </sheetViews>
  <sheetFormatPr defaultColWidth="10.7109375" defaultRowHeight="14.25" customHeight="1"/>
  <cols>
    <col min="1" max="1" width="1.28515625" style="5" customWidth="1"/>
    <col min="2" max="2" width="1.7109375" style="5" customWidth="1"/>
    <col min="3" max="3" width="1.42578125" style="5" customWidth="1"/>
    <col min="4" max="4" width="1.85546875" style="5" customWidth="1"/>
    <col min="5" max="5" width="4.5703125" style="5" customWidth="1"/>
    <col min="6" max="6" width="3.42578125" style="5" customWidth="1"/>
    <col min="7" max="7" width="12.42578125" style="5" customWidth="1"/>
    <col min="8" max="8" width="43.140625" style="5" customWidth="1"/>
    <col min="9" max="9" width="1.5703125" style="10" customWidth="1"/>
    <col min="10" max="10" width="14.28515625" style="60" customWidth="1"/>
    <col min="11" max="11" width="3.28515625" style="61" customWidth="1"/>
    <col min="12" max="12" width="13.140625" style="62" customWidth="1"/>
    <col min="13" max="13" width="12.28515625" style="6" bestFit="1" customWidth="1"/>
    <col min="14" max="14" width="10.7109375" style="5" customWidth="1"/>
    <col min="15" max="15" width="39.85546875" style="5" customWidth="1"/>
    <col min="16" max="16384" width="10.7109375" style="5"/>
  </cols>
  <sheetData>
    <row r="1" spans="1:28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/>
      <c r="P1" s="4"/>
      <c r="R1" s="4"/>
      <c r="T1" s="6"/>
      <c r="U1" s="6"/>
      <c r="V1" s="3"/>
      <c r="W1" s="6"/>
      <c r="X1" s="6"/>
      <c r="Y1" s="6"/>
      <c r="Z1" s="6"/>
      <c r="AA1" s="6"/>
      <c r="AB1" s="6"/>
    </row>
    <row r="2" spans="1:28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/>
      <c r="P2" s="4"/>
      <c r="R2" s="4"/>
      <c r="T2" s="6"/>
      <c r="U2" s="6"/>
      <c r="V2" s="3"/>
      <c r="W2" s="6"/>
      <c r="X2" s="6"/>
      <c r="Y2" s="6"/>
      <c r="Z2" s="6"/>
      <c r="AA2" s="6"/>
      <c r="AB2" s="6"/>
    </row>
    <row r="3" spans="1:28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9"/>
      <c r="M3" s="3"/>
      <c r="T3" s="6"/>
      <c r="U3" s="6"/>
      <c r="V3" s="3"/>
      <c r="W3" s="6"/>
      <c r="X3" s="6"/>
      <c r="Y3" s="6"/>
      <c r="Z3" s="6"/>
      <c r="AA3" s="6"/>
      <c r="AB3" s="6"/>
    </row>
    <row r="4" spans="1:28" ht="14.25" customHeight="1">
      <c r="A4" s="1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28" ht="14.25" customHeight="1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28" ht="14.25" customHeight="1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3"/>
    </row>
    <row r="7" spans="1:28" ht="11.25" customHeight="1" thickBot="1">
      <c r="A7" s="25"/>
    </row>
    <row r="8" spans="1:28" ht="14.25" customHeight="1" thickTop="1">
      <c r="A8" s="63"/>
      <c r="B8" s="12"/>
      <c r="C8" s="12"/>
      <c r="D8" s="12"/>
      <c r="E8" s="12"/>
      <c r="F8" s="12"/>
      <c r="G8" s="12"/>
      <c r="H8" s="12"/>
      <c r="I8" s="13"/>
      <c r="J8" s="64"/>
      <c r="K8" s="65"/>
    </row>
    <row r="9" spans="1:28" ht="14.25" customHeight="1">
      <c r="A9" s="6"/>
      <c r="B9" s="6"/>
      <c r="C9" s="6"/>
      <c r="D9" s="6"/>
      <c r="E9" s="6"/>
      <c r="F9" s="6"/>
      <c r="G9" s="6"/>
      <c r="H9" s="6"/>
      <c r="I9" s="16"/>
      <c r="J9" s="17">
        <v>2020</v>
      </c>
      <c r="K9" s="66"/>
      <c r="L9" s="17"/>
      <c r="M9" s="17"/>
    </row>
    <row r="10" spans="1:28" ht="14.25" customHeight="1">
      <c r="A10" s="67" t="s">
        <v>47</v>
      </c>
      <c r="B10" s="6"/>
      <c r="C10" s="6"/>
      <c r="D10" s="6"/>
      <c r="E10" s="6"/>
      <c r="F10" s="6"/>
      <c r="G10" s="6"/>
      <c r="H10" s="6"/>
      <c r="I10" s="68"/>
      <c r="J10" s="69"/>
      <c r="K10" s="70"/>
      <c r="L10" s="69"/>
    </row>
    <row r="11" spans="1:28" ht="14.25" customHeight="1">
      <c r="B11" s="37" t="s">
        <v>48</v>
      </c>
      <c r="C11" s="6"/>
      <c r="D11" s="6"/>
      <c r="E11" s="6"/>
      <c r="F11" s="6"/>
      <c r="G11" s="6"/>
      <c r="H11" s="6"/>
      <c r="I11" s="68"/>
      <c r="J11" s="71">
        <f>ROUND(+[1]ER!J8,1)</f>
        <v>10372.5</v>
      </c>
      <c r="K11" s="72"/>
      <c r="L11" s="73"/>
      <c r="M11" s="22"/>
      <c r="O11" s="23"/>
      <c r="P11" s="74"/>
    </row>
    <row r="12" spans="1:28" ht="14.25" customHeight="1">
      <c r="B12" s="75" t="s">
        <v>49</v>
      </c>
      <c r="C12" s="75"/>
      <c r="D12" s="75"/>
      <c r="E12" s="75"/>
      <c r="F12" s="75"/>
      <c r="G12" s="75"/>
      <c r="H12" s="75"/>
      <c r="I12" s="76"/>
      <c r="J12" s="71">
        <f>ROUND(+[1]ER!J9,1)</f>
        <v>561.70000000000005</v>
      </c>
      <c r="K12" s="72"/>
      <c r="L12" s="73"/>
      <c r="M12" s="22"/>
      <c r="O12" s="23"/>
      <c r="P12" s="74"/>
    </row>
    <row r="13" spans="1:28" ht="14.25" customHeight="1">
      <c r="B13" s="77" t="s">
        <v>50</v>
      </c>
      <c r="C13" s="75"/>
      <c r="D13" s="75"/>
      <c r="E13" s="75"/>
      <c r="F13" s="75"/>
      <c r="G13" s="75"/>
      <c r="H13" s="75"/>
      <c r="I13" s="76"/>
      <c r="J13" s="71">
        <f>ROUND(+[1]ER!J10,1)</f>
        <v>348.9</v>
      </c>
      <c r="K13" s="72"/>
      <c r="L13" s="78"/>
      <c r="M13" s="22"/>
      <c r="O13" s="23"/>
      <c r="P13" s="74"/>
    </row>
    <row r="14" spans="1:28" ht="14.25" hidden="1" customHeight="1">
      <c r="B14" s="75" t="s">
        <v>51</v>
      </c>
      <c r="C14" s="75"/>
      <c r="D14" s="75"/>
      <c r="E14" s="75"/>
      <c r="F14" s="75"/>
      <c r="G14" s="75"/>
      <c r="H14" s="75"/>
      <c r="I14" s="76"/>
      <c r="J14" s="71">
        <f>ROUND(+[2]ER!J11,1)</f>
        <v>0</v>
      </c>
      <c r="K14" s="72"/>
      <c r="L14" s="73"/>
      <c r="M14" s="22"/>
      <c r="O14" s="33"/>
      <c r="P14" s="74"/>
    </row>
    <row r="15" spans="1:28" ht="14.25" customHeight="1">
      <c r="B15" s="79" t="s">
        <v>52</v>
      </c>
      <c r="C15" s="75"/>
      <c r="D15" s="75"/>
      <c r="E15" s="75"/>
      <c r="F15" s="75"/>
      <c r="G15" s="75"/>
      <c r="H15" s="75"/>
      <c r="I15" s="76"/>
      <c r="J15" s="71">
        <f>ROUND(+[1]ER!J12,1)</f>
        <v>18.399999999999999</v>
      </c>
      <c r="K15" s="72"/>
      <c r="L15" s="73"/>
      <c r="M15" s="22"/>
      <c r="O15" s="23"/>
      <c r="P15" s="74"/>
    </row>
    <row r="16" spans="1:28" ht="14.25" customHeight="1">
      <c r="B16" s="37" t="s">
        <v>53</v>
      </c>
      <c r="C16" s="75"/>
      <c r="D16" s="75"/>
      <c r="E16" s="75"/>
      <c r="F16" s="75"/>
      <c r="G16" s="75"/>
      <c r="H16" s="75"/>
      <c r="I16" s="76"/>
      <c r="J16" s="71">
        <f>ROUND(+[1]ER!J13,1)</f>
        <v>731.2</v>
      </c>
      <c r="K16" s="72"/>
      <c r="L16" s="73"/>
      <c r="M16" s="22"/>
      <c r="O16" s="23"/>
      <c r="P16" s="74"/>
    </row>
    <row r="17" spans="1:16" ht="14.25" customHeight="1">
      <c r="B17" s="37" t="s">
        <v>54</v>
      </c>
      <c r="C17" s="75"/>
      <c r="D17" s="75"/>
      <c r="E17" s="75"/>
      <c r="F17" s="75"/>
      <c r="G17" s="75"/>
      <c r="H17" s="75"/>
      <c r="I17" s="76"/>
      <c r="J17" s="71">
        <f>ROUND(+[1]ER!J19,1)</f>
        <v>28</v>
      </c>
      <c r="K17" s="72"/>
      <c r="L17" s="73"/>
      <c r="M17" s="22"/>
      <c r="O17" s="23"/>
      <c r="P17" s="74"/>
    </row>
    <row r="18" spans="1:16" ht="14.25" customHeight="1">
      <c r="B18" s="37" t="s">
        <v>55</v>
      </c>
      <c r="C18" s="75"/>
      <c r="D18" s="75"/>
      <c r="E18" s="75"/>
      <c r="F18" s="75"/>
      <c r="G18" s="75"/>
      <c r="H18" s="75"/>
      <c r="I18" s="76"/>
      <c r="J18" s="71">
        <f>ROUND(([1]ER!J14-[1]ER!J32),1)</f>
        <v>4320.8999999999996</v>
      </c>
      <c r="K18" s="72"/>
      <c r="L18" s="73"/>
      <c r="M18" s="22"/>
      <c r="O18" s="23"/>
      <c r="P18" s="74"/>
    </row>
    <row r="19" spans="1:16" ht="14.25" customHeight="1">
      <c r="B19" s="37" t="s">
        <v>56</v>
      </c>
      <c r="C19" s="75"/>
      <c r="D19" s="75"/>
      <c r="E19" s="75"/>
      <c r="F19" s="75"/>
      <c r="G19" s="75"/>
      <c r="H19" s="75"/>
      <c r="I19" s="76"/>
      <c r="J19" s="71">
        <f>ROUND(+[1]ER!J15,1)</f>
        <v>3097.1</v>
      </c>
      <c r="K19" s="72"/>
      <c r="L19" s="73"/>
      <c r="M19" s="22"/>
      <c r="O19" s="23"/>
      <c r="P19" s="74"/>
    </row>
    <row r="20" spans="1:16" ht="14.25" customHeight="1">
      <c r="B20" s="37" t="s">
        <v>57</v>
      </c>
      <c r="C20" s="75"/>
      <c r="D20" s="75"/>
      <c r="E20" s="75"/>
      <c r="F20" s="75"/>
      <c r="G20" s="75"/>
      <c r="H20" s="75"/>
      <c r="I20" s="76"/>
      <c r="J20" s="80">
        <f>ROUND((+[1]ER!J16+[1]ER!J17+[1]ER!J18+[1]ER!J20),1)</f>
        <v>1554.8</v>
      </c>
      <c r="K20" s="72"/>
      <c r="L20" s="73"/>
      <c r="M20" s="22"/>
      <c r="O20" s="23"/>
      <c r="P20" s="74"/>
    </row>
    <row r="21" spans="1:16" ht="14.25" customHeight="1">
      <c r="A21" s="81" t="s">
        <v>58</v>
      </c>
      <c r="C21" s="75"/>
      <c r="F21" s="75"/>
      <c r="G21" s="75"/>
      <c r="H21" s="75"/>
      <c r="I21" s="76"/>
      <c r="J21" s="71">
        <f>SUM(J11:J20)</f>
        <v>21033.5</v>
      </c>
      <c r="K21" s="72"/>
      <c r="L21" s="73"/>
      <c r="M21" s="22"/>
      <c r="O21" s="82"/>
      <c r="P21" s="74"/>
    </row>
    <row r="22" spans="1:16" ht="14.25" customHeight="1">
      <c r="A22" s="81"/>
      <c r="C22" s="75"/>
      <c r="D22" s="75"/>
      <c r="E22" s="75"/>
      <c r="F22" s="75"/>
      <c r="G22" s="75"/>
      <c r="H22" s="75"/>
      <c r="I22" s="76"/>
      <c r="J22" s="71"/>
      <c r="K22" s="72"/>
      <c r="L22" s="73"/>
      <c r="M22" s="83"/>
      <c r="O22" s="23"/>
      <c r="P22" s="74"/>
    </row>
    <row r="23" spans="1:16" ht="14.25" customHeight="1">
      <c r="A23" s="67" t="s">
        <v>59</v>
      </c>
      <c r="B23" s="84"/>
      <c r="C23" s="85"/>
      <c r="D23" s="75"/>
      <c r="E23" s="75"/>
      <c r="F23" s="75"/>
      <c r="G23" s="75"/>
      <c r="H23" s="75"/>
      <c r="I23" s="76"/>
      <c r="K23" s="70"/>
      <c r="M23" s="83"/>
      <c r="O23" s="82"/>
      <c r="P23" s="74"/>
    </row>
    <row r="24" spans="1:16" ht="14.25" customHeight="1">
      <c r="A24" s="67"/>
      <c r="B24" s="37" t="s">
        <v>60</v>
      </c>
      <c r="C24" s="85"/>
      <c r="D24" s="75"/>
      <c r="E24" s="75"/>
      <c r="F24" s="75"/>
      <c r="G24" s="75"/>
      <c r="H24" s="75"/>
      <c r="I24" s="76"/>
      <c r="J24" s="71">
        <f>ROUND(+[1]ER!J23,1)</f>
        <v>3155.5</v>
      </c>
      <c r="K24" s="70"/>
      <c r="L24" s="73"/>
      <c r="M24" s="22"/>
      <c r="O24" s="82"/>
      <c r="P24" s="74"/>
    </row>
    <row r="25" spans="1:16" ht="14.25" customHeight="1">
      <c r="A25" s="67"/>
      <c r="B25" s="37" t="s">
        <v>61</v>
      </c>
      <c r="C25" s="85"/>
      <c r="D25" s="75"/>
      <c r="E25" s="75"/>
      <c r="F25" s="75"/>
      <c r="G25" s="75"/>
      <c r="H25" s="75"/>
      <c r="I25" s="76"/>
      <c r="J25" s="71">
        <f>ROUND(+[1]ER!J24,1)</f>
        <v>859.6</v>
      </c>
      <c r="K25" s="70"/>
      <c r="L25" s="73"/>
      <c r="M25" s="22"/>
      <c r="O25" s="82"/>
      <c r="P25" s="74"/>
    </row>
    <row r="26" spans="1:16" ht="14.25" customHeight="1">
      <c r="A26" s="67"/>
      <c r="B26" s="37" t="s">
        <v>62</v>
      </c>
      <c r="C26" s="85"/>
      <c r="D26" s="75"/>
      <c r="E26" s="75"/>
      <c r="F26" s="75"/>
      <c r="G26" s="75"/>
      <c r="H26" s="75"/>
      <c r="I26" s="76"/>
      <c r="J26" s="71">
        <f>ROUND(+[1]ER!J25,1)</f>
        <v>614.4</v>
      </c>
      <c r="K26" s="70"/>
      <c r="L26" s="73"/>
      <c r="M26" s="22"/>
      <c r="O26" s="82"/>
      <c r="P26" s="74"/>
    </row>
    <row r="27" spans="1:16" ht="14.25" hidden="1" customHeight="1">
      <c r="A27" s="67"/>
      <c r="B27" s="37" t="s">
        <v>63</v>
      </c>
      <c r="C27" s="85"/>
      <c r="D27" s="75"/>
      <c r="E27" s="75"/>
      <c r="F27" s="75"/>
      <c r="G27" s="75"/>
      <c r="H27" s="75"/>
      <c r="I27" s="76"/>
      <c r="J27" s="71">
        <f>ROUND(+[2]ER!J26,1)</f>
        <v>0</v>
      </c>
      <c r="K27" s="70"/>
      <c r="L27" s="73"/>
      <c r="M27" s="22"/>
      <c r="O27" s="82"/>
      <c r="P27" s="74"/>
    </row>
    <row r="28" spans="1:16" ht="14.25" customHeight="1">
      <c r="A28" s="67"/>
      <c r="B28" s="37" t="s">
        <v>54</v>
      </c>
      <c r="C28" s="85"/>
      <c r="D28" s="75"/>
      <c r="E28" s="75"/>
      <c r="F28" s="75"/>
      <c r="G28" s="75"/>
      <c r="H28" s="75"/>
      <c r="I28" s="76"/>
      <c r="J28" s="71">
        <f>ROUND(+[1]ER!J27,1)</f>
        <v>0.1</v>
      </c>
      <c r="K28" s="70"/>
      <c r="L28" s="73"/>
      <c r="M28" s="22"/>
      <c r="O28" s="82"/>
      <c r="P28" s="74"/>
    </row>
    <row r="29" spans="1:16" ht="14.25" customHeight="1">
      <c r="A29" s="67"/>
      <c r="B29" s="37" t="s">
        <v>64</v>
      </c>
      <c r="C29" s="85"/>
      <c r="D29" s="75"/>
      <c r="E29" s="75"/>
      <c r="F29" s="75"/>
      <c r="G29" s="75"/>
      <c r="H29" s="75"/>
      <c r="I29" s="76"/>
      <c r="J29" s="71">
        <f>ROUND(+[1]ER!J28,1)</f>
        <v>1538.4</v>
      </c>
      <c r="K29" s="70"/>
      <c r="L29" s="73"/>
      <c r="M29" s="22"/>
      <c r="O29" s="82"/>
      <c r="P29" s="74"/>
    </row>
    <row r="30" spans="1:16" ht="14.25" customHeight="1">
      <c r="A30" s="67"/>
      <c r="B30" s="37" t="s">
        <v>65</v>
      </c>
      <c r="C30" s="85"/>
      <c r="D30" s="75"/>
      <c r="E30" s="75"/>
      <c r="F30" s="75"/>
      <c r="G30" s="75"/>
      <c r="H30" s="75"/>
      <c r="I30" s="76"/>
      <c r="J30" s="71">
        <f>ROUND(+[1]ER!J31,1)</f>
        <v>374.2</v>
      </c>
      <c r="K30" s="70"/>
      <c r="L30" s="73"/>
      <c r="M30" s="22"/>
      <c r="O30" s="82"/>
      <c r="P30" s="74"/>
    </row>
    <row r="31" spans="1:16" ht="14.25" customHeight="1">
      <c r="B31" s="37" t="s">
        <v>57</v>
      </c>
      <c r="C31" s="85"/>
      <c r="D31" s="84"/>
      <c r="E31" s="75"/>
      <c r="F31" s="75"/>
      <c r="G31" s="75"/>
      <c r="H31" s="75"/>
      <c r="I31" s="76"/>
      <c r="J31" s="86">
        <f>ROUND(([1]ER!J29+[1]ER!J30+[1]ER!J33),1)</f>
        <v>5133.8</v>
      </c>
      <c r="K31" s="72"/>
      <c r="L31" s="73"/>
      <c r="M31" s="22"/>
      <c r="O31" s="23"/>
      <c r="P31" s="74"/>
    </row>
    <row r="32" spans="1:16" ht="14.25" customHeight="1">
      <c r="B32" s="84"/>
      <c r="C32" s="85"/>
      <c r="D32" s="84"/>
      <c r="E32" s="75"/>
      <c r="F32" s="75"/>
      <c r="G32" s="75"/>
      <c r="H32" s="75"/>
      <c r="I32" s="76"/>
      <c r="J32" s="71">
        <f>SUM(J24:J31)</f>
        <v>11676</v>
      </c>
      <c r="K32" s="72"/>
      <c r="L32" s="73"/>
      <c r="M32" s="22"/>
      <c r="O32" s="23"/>
      <c r="P32" s="74"/>
    </row>
    <row r="33" spans="1:16" ht="14.25" customHeight="1">
      <c r="B33" s="84"/>
      <c r="C33" s="85"/>
      <c r="D33" s="84"/>
      <c r="E33" s="75"/>
      <c r="F33" s="75"/>
      <c r="G33" s="75"/>
      <c r="H33" s="75"/>
      <c r="I33" s="76"/>
      <c r="J33" s="71"/>
      <c r="K33" s="72"/>
      <c r="L33" s="73"/>
      <c r="M33" s="83"/>
      <c r="O33" s="23"/>
      <c r="P33" s="74"/>
    </row>
    <row r="34" spans="1:16" ht="14.25" customHeight="1">
      <c r="A34" s="37" t="s">
        <v>66</v>
      </c>
      <c r="B34" s="84"/>
      <c r="C34" s="85"/>
      <c r="D34" s="84"/>
      <c r="E34" s="75"/>
      <c r="F34" s="75"/>
      <c r="G34" s="75"/>
      <c r="H34" s="75"/>
      <c r="I34" s="76"/>
      <c r="J34" s="71">
        <f>ROUND(+[1]ER!J35,1)</f>
        <v>1424.3</v>
      </c>
      <c r="K34" s="72"/>
      <c r="L34" s="73"/>
      <c r="M34" s="22"/>
      <c r="O34" s="23"/>
      <c r="P34" s="74"/>
    </row>
    <row r="35" spans="1:16" ht="14.25" customHeight="1">
      <c r="A35" s="37"/>
      <c r="B35" s="84"/>
      <c r="C35" s="85"/>
      <c r="D35" s="84"/>
      <c r="E35" s="75"/>
      <c r="F35" s="75"/>
      <c r="G35" s="75"/>
      <c r="H35" s="75"/>
      <c r="I35" s="76"/>
      <c r="J35" s="87">
        <f>+J32+J34</f>
        <v>13100.3</v>
      </c>
      <c r="K35" s="72"/>
      <c r="L35" s="73"/>
      <c r="M35" s="22"/>
      <c r="O35" s="23"/>
      <c r="P35" s="74"/>
    </row>
    <row r="36" spans="1:16" ht="14.25" customHeight="1">
      <c r="A36" s="37"/>
      <c r="B36" s="84"/>
      <c r="C36" s="85"/>
      <c r="D36" s="84"/>
      <c r="E36" s="75"/>
      <c r="F36" s="75"/>
      <c r="G36" s="75"/>
      <c r="H36" s="75"/>
      <c r="I36" s="76"/>
      <c r="J36" s="88"/>
      <c r="K36" s="72"/>
      <c r="L36" s="89"/>
      <c r="M36" s="83"/>
      <c r="O36" s="23"/>
      <c r="P36" s="74"/>
    </row>
    <row r="37" spans="1:16" ht="14.25" customHeight="1">
      <c r="A37" s="81" t="s">
        <v>67</v>
      </c>
      <c r="B37" s="75"/>
      <c r="C37" s="75"/>
      <c r="D37" s="75"/>
      <c r="E37" s="75"/>
      <c r="F37" s="75"/>
      <c r="G37" s="75"/>
      <c r="H37" s="75"/>
      <c r="I37" s="76"/>
      <c r="J37" s="80">
        <f>+J21-J35</f>
        <v>7933.2000000000007</v>
      </c>
      <c r="K37" s="72"/>
      <c r="L37" s="73"/>
      <c r="M37" s="22"/>
      <c r="O37" s="23"/>
      <c r="P37" s="74"/>
    </row>
    <row r="38" spans="1:16" ht="14.25" customHeight="1">
      <c r="A38" s="81"/>
      <c r="B38" s="75"/>
      <c r="C38" s="75"/>
      <c r="D38" s="75"/>
      <c r="E38" s="75"/>
      <c r="F38" s="75"/>
      <c r="G38" s="75"/>
      <c r="H38" s="75"/>
      <c r="I38" s="76"/>
      <c r="K38" s="72"/>
      <c r="M38" s="83"/>
      <c r="O38" s="23"/>
      <c r="P38" s="74"/>
    </row>
    <row r="39" spans="1:16" ht="14.25" customHeight="1">
      <c r="A39" s="81" t="s">
        <v>68</v>
      </c>
      <c r="B39" s="75"/>
      <c r="C39" s="75"/>
      <c r="D39" s="75"/>
      <c r="E39" s="75"/>
      <c r="F39" s="75"/>
      <c r="G39" s="75"/>
      <c r="H39" s="75"/>
      <c r="I39" s="76"/>
      <c r="J39" s="71"/>
      <c r="K39" s="72"/>
      <c r="L39" s="73"/>
      <c r="M39" s="83"/>
      <c r="O39" s="82"/>
      <c r="P39" s="74"/>
    </row>
    <row r="40" spans="1:16" ht="14.25" customHeight="1">
      <c r="B40" s="37" t="s">
        <v>69</v>
      </c>
      <c r="C40" s="75"/>
      <c r="D40" s="81"/>
      <c r="E40" s="75"/>
      <c r="F40" s="75"/>
      <c r="G40" s="75"/>
      <c r="H40" s="75"/>
      <c r="I40" s="76"/>
      <c r="J40" s="71">
        <f>ROUND([1]ER!J39,1)</f>
        <v>2825.4</v>
      </c>
      <c r="K40" s="72"/>
      <c r="L40" s="73"/>
      <c r="M40" s="22"/>
      <c r="O40" s="33"/>
      <c r="P40" s="74"/>
    </row>
    <row r="41" spans="1:16" ht="14.25" customHeight="1">
      <c r="B41" s="37" t="s">
        <v>70</v>
      </c>
      <c r="C41" s="75"/>
      <c r="D41" s="75"/>
      <c r="E41" s="75"/>
      <c r="F41" s="75"/>
      <c r="G41" s="75"/>
      <c r="H41" s="75"/>
      <c r="I41" s="76"/>
      <c r="J41" s="90">
        <f>ROUND((+[1]ER!J40+[1]ER!J41),1)</f>
        <v>2394.1999999999998</v>
      </c>
      <c r="K41" s="72"/>
      <c r="L41" s="73"/>
      <c r="M41" s="22"/>
      <c r="O41" s="82"/>
      <c r="P41" s="74"/>
    </row>
    <row r="42" spans="1:16" ht="14.25" customHeight="1">
      <c r="B42" s="37" t="s">
        <v>71</v>
      </c>
      <c r="C42" s="75"/>
      <c r="D42" s="75"/>
      <c r="E42" s="81"/>
      <c r="F42" s="75"/>
      <c r="G42" s="75"/>
      <c r="H42" s="75"/>
      <c r="I42" s="76"/>
      <c r="J42" s="80">
        <f>+ROUND(+[1]ER!J42,1)</f>
        <v>355.2</v>
      </c>
      <c r="K42" s="72"/>
      <c r="L42" s="73"/>
      <c r="M42" s="22"/>
      <c r="O42" s="82"/>
      <c r="P42" s="74"/>
    </row>
    <row r="43" spans="1:16" ht="14.25" customHeight="1">
      <c r="B43" s="75"/>
      <c r="C43" s="75"/>
      <c r="D43" s="75"/>
      <c r="E43" s="81"/>
      <c r="F43" s="75"/>
      <c r="G43" s="75"/>
      <c r="H43" s="75"/>
      <c r="I43" s="76"/>
      <c r="J43" s="87">
        <f>SUM(J40:J42)</f>
        <v>5574.8</v>
      </c>
      <c r="K43" s="72"/>
      <c r="L43" s="73"/>
      <c r="M43" s="22"/>
      <c r="O43" s="82"/>
      <c r="P43" s="74"/>
    </row>
    <row r="44" spans="1:16" ht="14.25" customHeight="1">
      <c r="A44" s="81" t="s">
        <v>72</v>
      </c>
      <c r="B44" s="75"/>
      <c r="C44" s="75"/>
      <c r="D44" s="75"/>
      <c r="E44" s="81"/>
      <c r="F44" s="75"/>
      <c r="G44" s="75"/>
      <c r="H44" s="75"/>
      <c r="I44" s="76"/>
      <c r="J44" s="71">
        <f>+J37-J43</f>
        <v>2358.4000000000005</v>
      </c>
      <c r="K44" s="70"/>
      <c r="L44" s="73"/>
      <c r="M44" s="22"/>
      <c r="O44" s="82"/>
      <c r="P44" s="74"/>
    </row>
    <row r="45" spans="1:16" ht="14.25" hidden="1" customHeight="1">
      <c r="A45" s="81"/>
      <c r="B45" s="37" t="s">
        <v>73</v>
      </c>
      <c r="C45" s="75"/>
      <c r="D45" s="75"/>
      <c r="E45" s="81"/>
      <c r="F45" s="75"/>
      <c r="G45" s="75"/>
      <c r="H45" s="75"/>
      <c r="I45" s="76"/>
      <c r="J45" s="71">
        <v>0</v>
      </c>
      <c r="K45" s="70"/>
      <c r="L45" s="73"/>
      <c r="M45" s="22"/>
      <c r="O45" s="82"/>
      <c r="P45" s="74"/>
    </row>
    <row r="46" spans="1:16" ht="14.25" customHeight="1">
      <c r="A46" s="75"/>
      <c r="B46" s="91" t="s">
        <v>74</v>
      </c>
      <c r="C46" s="75"/>
      <c r="D46" s="75"/>
      <c r="E46" s="81"/>
      <c r="F46" s="75"/>
      <c r="G46" s="75"/>
      <c r="H46" s="75"/>
      <c r="I46" s="76"/>
      <c r="J46" s="92">
        <f>+ROUND(+[1]ER!J46,1)</f>
        <v>676.3</v>
      </c>
      <c r="K46" s="70"/>
      <c r="L46" s="73"/>
      <c r="M46" s="22"/>
      <c r="O46" s="93"/>
      <c r="P46" s="74"/>
    </row>
    <row r="47" spans="1:16" ht="14.25" customHeight="1">
      <c r="A47" s="75"/>
      <c r="B47" s="37" t="s">
        <v>75</v>
      </c>
      <c r="C47" s="75"/>
      <c r="D47" s="75"/>
      <c r="E47" s="81"/>
      <c r="F47" s="75"/>
      <c r="G47" s="75"/>
      <c r="H47" s="75"/>
      <c r="I47" s="76"/>
      <c r="J47" s="94">
        <f>+J44+J46</f>
        <v>3034.7000000000007</v>
      </c>
      <c r="K47" s="70"/>
      <c r="L47" s="73"/>
      <c r="M47" s="22"/>
      <c r="O47" s="82"/>
      <c r="P47" s="74"/>
    </row>
    <row r="48" spans="1:16" ht="14.25" customHeight="1">
      <c r="A48" s="75"/>
      <c r="B48" s="37" t="s">
        <v>76</v>
      </c>
      <c r="C48" s="75"/>
      <c r="D48" s="75"/>
      <c r="E48" s="81"/>
      <c r="F48" s="75"/>
      <c r="G48" s="75"/>
      <c r="H48" s="75"/>
      <c r="I48" s="76"/>
      <c r="J48" s="95">
        <f>+ROUND(+[1]ER!J48,1)</f>
        <v>-473.9</v>
      </c>
      <c r="K48" s="70"/>
      <c r="L48" s="95"/>
      <c r="M48" s="22"/>
      <c r="O48" s="82"/>
      <c r="P48" s="74"/>
    </row>
    <row r="49" spans="1:17" ht="14.25" customHeight="1">
      <c r="A49" s="75"/>
      <c r="B49" s="37" t="s">
        <v>77</v>
      </c>
      <c r="C49" s="75"/>
      <c r="D49" s="75"/>
      <c r="E49" s="81"/>
      <c r="F49" s="75"/>
      <c r="G49" s="75"/>
      <c r="H49" s="75"/>
      <c r="I49" s="76"/>
      <c r="J49" s="92">
        <f>ROUND([1]ER!J49,1)</f>
        <v>-106.5</v>
      </c>
      <c r="K49" s="70"/>
      <c r="L49" s="95"/>
      <c r="M49" s="22"/>
      <c r="O49" s="82"/>
      <c r="P49" s="74"/>
    </row>
    <row r="50" spans="1:17" ht="14.25" hidden="1" customHeight="1">
      <c r="A50" s="75"/>
      <c r="B50" s="37" t="s">
        <v>78</v>
      </c>
      <c r="C50" s="75"/>
      <c r="D50" s="75"/>
      <c r="E50" s="81"/>
      <c r="F50" s="75"/>
      <c r="G50" s="75"/>
      <c r="H50" s="75"/>
      <c r="I50" s="76"/>
      <c r="J50" s="92">
        <f>+J47+J48+J49</f>
        <v>2454.3000000000006</v>
      </c>
      <c r="K50" s="70"/>
      <c r="L50" s="73"/>
      <c r="M50" s="22"/>
      <c r="O50" s="82"/>
      <c r="P50" s="74"/>
    </row>
    <row r="51" spans="1:17" ht="14.25" hidden="1" customHeight="1">
      <c r="A51" s="75"/>
      <c r="B51" s="37" t="s">
        <v>79</v>
      </c>
      <c r="C51" s="75"/>
      <c r="D51" s="75"/>
      <c r="E51" s="81"/>
      <c r="F51" s="75"/>
      <c r="G51" s="75"/>
      <c r="H51" s="75"/>
      <c r="I51" s="76"/>
      <c r="J51" s="92">
        <f>ROUND([1]ER!J51,1)</f>
        <v>0</v>
      </c>
      <c r="K51" s="70"/>
      <c r="L51" s="95"/>
      <c r="M51" s="22"/>
      <c r="O51" s="82"/>
      <c r="P51" s="74"/>
    </row>
    <row r="52" spans="1:17" ht="14.25" customHeight="1">
      <c r="A52" s="81" t="s">
        <v>80</v>
      </c>
      <c r="B52" s="81"/>
      <c r="C52" s="81"/>
      <c r="D52" s="81"/>
      <c r="E52" s="81"/>
      <c r="F52" s="81"/>
      <c r="G52" s="81"/>
      <c r="H52" s="75"/>
      <c r="I52" s="76"/>
      <c r="J52" s="92">
        <f>+J50+J51</f>
        <v>2454.3000000000006</v>
      </c>
      <c r="K52" s="72"/>
      <c r="L52" s="73"/>
      <c r="M52" s="22"/>
      <c r="O52" s="33"/>
      <c r="P52" s="74"/>
    </row>
    <row r="53" spans="1:17" ht="14.25" customHeight="1">
      <c r="A53" s="75"/>
      <c r="B53" s="75"/>
      <c r="C53" s="75"/>
      <c r="D53" s="75"/>
      <c r="E53" s="75"/>
      <c r="F53" s="75"/>
      <c r="G53" s="75"/>
      <c r="H53" s="75"/>
      <c r="I53" s="76"/>
      <c r="J53" s="96"/>
      <c r="K53" s="70"/>
      <c r="O53" s="31"/>
    </row>
    <row r="54" spans="1:17" ht="14.25" customHeight="1">
      <c r="A54" s="75"/>
      <c r="B54" s="75"/>
      <c r="C54" s="75"/>
      <c r="D54" s="75"/>
      <c r="E54" s="75"/>
      <c r="F54" s="75"/>
      <c r="G54" s="75"/>
      <c r="H54" s="75"/>
      <c r="I54" s="76"/>
      <c r="J54" s="97"/>
      <c r="K54" s="70"/>
      <c r="O54" s="31"/>
    </row>
    <row r="55" spans="1:17" ht="14.25" customHeight="1">
      <c r="A55" s="75"/>
      <c r="B55" s="75"/>
      <c r="C55" s="75"/>
      <c r="D55" s="75"/>
      <c r="E55" s="75"/>
      <c r="F55" s="75"/>
      <c r="G55" s="75"/>
      <c r="H55" s="75"/>
      <c r="I55" s="76"/>
      <c r="J55" s="62"/>
      <c r="K55" s="70"/>
      <c r="O55" s="31"/>
    </row>
    <row r="56" spans="1:17" ht="14.25" customHeight="1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3"/>
      <c r="M56" s="3"/>
      <c r="O56" s="31"/>
    </row>
    <row r="57" spans="1:17" ht="14.25" customHeight="1">
      <c r="A57" s="51"/>
      <c r="B57" s="52"/>
      <c r="C57" s="52"/>
      <c r="D57" s="52"/>
      <c r="E57" s="52"/>
      <c r="F57" s="52"/>
      <c r="G57" s="52"/>
      <c r="H57" s="52"/>
      <c r="I57" s="55"/>
      <c r="J57" s="52"/>
      <c r="K57" s="52"/>
      <c r="L57" s="3"/>
      <c r="M57" s="3"/>
      <c r="O57" s="31"/>
    </row>
    <row r="58" spans="1:17" ht="14.25" customHeight="1">
      <c r="A58" s="56"/>
      <c r="B58" s="56"/>
      <c r="C58" s="57"/>
      <c r="D58" s="56"/>
      <c r="E58" s="56"/>
      <c r="F58" s="56"/>
      <c r="G58" s="56"/>
      <c r="H58" s="56"/>
      <c r="I58" s="56"/>
      <c r="J58" s="56"/>
      <c r="K58" s="56"/>
      <c r="L58" s="3"/>
      <c r="M58" s="3"/>
      <c r="O58" s="31"/>
    </row>
    <row r="59" spans="1:17" ht="12.7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3"/>
      <c r="M59" s="3"/>
      <c r="N59" s="27"/>
      <c r="O59" s="27"/>
      <c r="Q59" s="31"/>
    </row>
    <row r="60" spans="1:17" ht="12.75" customHeight="1">
      <c r="A60" s="51"/>
      <c r="B60" s="52"/>
      <c r="C60" s="52"/>
      <c r="D60" s="52"/>
      <c r="E60" s="52"/>
      <c r="F60" s="52"/>
      <c r="G60" s="52"/>
      <c r="H60" s="52"/>
      <c r="I60" s="55"/>
      <c r="J60" s="52"/>
      <c r="K60" s="52"/>
      <c r="L60" s="3"/>
      <c r="M60" s="3"/>
      <c r="N60" s="27"/>
      <c r="O60" s="27"/>
      <c r="Q60" s="31"/>
    </row>
    <row r="61" spans="1:17" ht="14.25" customHeight="1">
      <c r="O61" s="31"/>
    </row>
    <row r="62" spans="1:17" ht="14.25" customHeight="1">
      <c r="O62" s="31"/>
    </row>
    <row r="63" spans="1:17" ht="14.25" customHeight="1">
      <c r="O63" s="31"/>
    </row>
    <row r="64" spans="1:17" ht="14.25" customHeight="1">
      <c r="O64" s="31"/>
    </row>
    <row r="65" spans="15:15" ht="14.25" customHeight="1">
      <c r="O65" s="31"/>
    </row>
    <row r="66" spans="15:15" ht="14.25" customHeight="1">
      <c r="O66" s="98"/>
    </row>
  </sheetData>
  <mergeCells count="6">
    <mergeCell ref="A1:K1"/>
    <mergeCell ref="A2:K2"/>
    <mergeCell ref="A3:K3"/>
    <mergeCell ref="A4:K4"/>
    <mergeCell ref="A5:K5"/>
    <mergeCell ref="A6:K6"/>
  </mergeCells>
  <pageMargins left="1.1000000000000001" right="0.17" top="0.61" bottom="0.18" header="0.36" footer="0.41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 Sanchez</dc:creator>
  <cp:lastModifiedBy>Eliseo Sanchez</cp:lastModifiedBy>
  <cp:lastPrinted>2020-02-18T02:49:53Z</cp:lastPrinted>
  <dcterms:created xsi:type="dcterms:W3CDTF">2020-02-18T02:45:21Z</dcterms:created>
  <dcterms:modified xsi:type="dcterms:W3CDTF">2020-02-18T02:50:20Z</dcterms:modified>
</cp:coreProperties>
</file>