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cfarchg02p.slv.bns\planificacion\GERENCIA SR. CONTROL FINANCIERO\2. GERENCIA REPORTERIA\1. REGULATORIOS\BOLSA DE VALORES\2019\SCOTIA INVERSIONES\12. DICIEMBRE\"/>
    </mc:Choice>
  </mc:AlternateContent>
  <bookViews>
    <workbookView xWindow="150" yWindow="-90" windowWidth="11535" windowHeight="7005" activeTab="1"/>
  </bookViews>
  <sheets>
    <sheet name="BG" sheetId="51" r:id="rId1"/>
    <sheet name="ER" sheetId="52" r:id="rId2"/>
    <sheet name="OB" sheetId="53" r:id="rId3"/>
    <sheet name="IMPUESTO Diciembre 2019" sheetId="49" r:id="rId4"/>
    <sheet name="Diciembre 2019" sheetId="7" r:id="rId5"/>
    <sheet name="Compatibility Report" sheetId="50" state="hidden" r:id="rId6"/>
  </sheets>
  <definedNames>
    <definedName name="_xlnm.Print_Area" localSheetId="4">'Diciembre 2019'!$B$101:$F$153</definedName>
  </definedNames>
  <calcPr calcId="162913" calcMode="manual"/>
</workbook>
</file>

<file path=xl/calcChain.xml><?xml version="1.0" encoding="utf-8"?>
<calcChain xmlns="http://schemas.openxmlformats.org/spreadsheetml/2006/main">
  <c r="E27" i="53" l="1"/>
  <c r="E17" i="53"/>
  <c r="E32" i="52" l="1"/>
  <c r="C32" i="52"/>
  <c r="E28" i="52"/>
  <c r="C28" i="52"/>
  <c r="E24" i="52"/>
  <c r="C24" i="52"/>
  <c r="E19" i="52"/>
  <c r="E26" i="52" s="1"/>
  <c r="E31" i="52" s="1"/>
  <c r="E36" i="52" s="1"/>
  <c r="C19" i="52"/>
  <c r="C26" i="52" s="1"/>
  <c r="C31" i="52" s="1"/>
  <c r="C36" i="52" s="1"/>
  <c r="E15" i="52"/>
  <c r="C15" i="52"/>
  <c r="C41" i="51"/>
  <c r="E39" i="51" s="1"/>
  <c r="E37" i="51"/>
  <c r="E35" i="51"/>
  <c r="E32" i="51"/>
  <c r="E30" i="51"/>
  <c r="E26" i="51"/>
  <c r="E19" i="51"/>
  <c r="E12" i="51"/>
  <c r="F68" i="49"/>
  <c r="H66" i="49" s="1"/>
  <c r="D123" i="7"/>
  <c r="F123" i="7"/>
  <c r="F21" i="49"/>
  <c r="F78" i="7"/>
  <c r="F80" i="7" s="1"/>
  <c r="H48" i="49"/>
  <c r="H46" i="49"/>
  <c r="H64" i="49" s="1"/>
  <c r="F40" i="49"/>
  <c r="F39" i="49"/>
  <c r="F31" i="49"/>
  <c r="F30" i="49"/>
  <c r="F20" i="49"/>
  <c r="F16" i="49"/>
  <c r="F11" i="49"/>
  <c r="F8" i="49"/>
  <c r="F127" i="7"/>
  <c r="F114" i="7"/>
  <c r="D131" i="7"/>
  <c r="F131" i="7"/>
  <c r="H84" i="49"/>
  <c r="H77" i="49"/>
  <c r="H59" i="49"/>
  <c r="F185" i="7"/>
  <c r="F28" i="7"/>
  <c r="F32" i="7"/>
  <c r="F175" i="7"/>
  <c r="F14" i="7"/>
  <c r="F73" i="7"/>
  <c r="F75" i="7" s="1"/>
  <c r="D114" i="7"/>
  <c r="D118" i="7"/>
  <c r="D127" i="7"/>
  <c r="F37" i="7"/>
  <c r="F39" i="7"/>
  <c r="F21" i="7"/>
  <c r="F118" i="7"/>
  <c r="C39" i="52" l="1"/>
  <c r="C42" i="52"/>
  <c r="E39" i="52"/>
  <c r="E42" i="52"/>
  <c r="E23" i="51"/>
  <c r="E44" i="51"/>
  <c r="E42" i="51"/>
  <c r="F34" i="7"/>
  <c r="D125" i="7"/>
  <c r="D130" i="7" s="1"/>
  <c r="D135" i="7" s="1"/>
  <c r="H26" i="49"/>
  <c r="F125" i="7"/>
  <c r="F130" i="7" s="1"/>
  <c r="F135" i="7" s="1"/>
  <c r="H14" i="49"/>
  <c r="F25" i="7"/>
  <c r="H6" i="49"/>
  <c r="H34" i="49"/>
  <c r="D138" i="7" l="1"/>
  <c r="D141" i="7"/>
  <c r="H23" i="49"/>
  <c r="H43" i="49" s="1"/>
  <c r="H53" i="49" s="1"/>
  <c r="H61" i="49" s="1"/>
  <c r="H80" i="49" s="1"/>
  <c r="F138" i="7"/>
  <c r="F141" i="7"/>
  <c r="D43" i="7" s="1"/>
  <c r="F41" i="7" l="1"/>
  <c r="F46" i="7" s="1"/>
  <c r="F52" i="7" s="1"/>
  <c r="F44" i="7" l="1"/>
</calcChain>
</file>

<file path=xl/comments1.xml><?xml version="1.0" encoding="utf-8"?>
<comments xmlns="http://schemas.openxmlformats.org/spreadsheetml/2006/main">
  <authors>
    <author>bmartinez</author>
  </authors>
  <commentList>
    <comment ref="F68" authorId="0" shapeId="0">
      <text>
        <r>
          <rPr>
            <b/>
            <sz val="9"/>
            <color indexed="81"/>
            <rFont val="Tahoma"/>
            <family val="2"/>
          </rPr>
          <t xml:space="preserve">VER SALDO ACUMILADO 4-1-3-2-000
AMORTIZACION DE PUESTO DE BOLSA
</t>
        </r>
      </text>
    </comment>
    <comment ref="F71" authorId="0" shapeId="0">
      <text>
        <r>
          <rPr>
            <b/>
            <sz val="9"/>
            <color indexed="81"/>
            <rFont val="Tahoma"/>
            <family val="2"/>
          </rPr>
          <t>4-2-3-0-020 GASTOS POR OBLIGACIONES POR IMPUESTOS Y CONTRIBUCIONES</t>
        </r>
      </text>
    </comment>
    <comment ref="F72" authorId="0" shapeId="0">
      <text>
        <r>
          <rPr>
            <b/>
            <sz val="9"/>
            <color indexed="81"/>
            <rFont val="Tahoma"/>
            <family val="2"/>
          </rPr>
          <t>4-1-2-0-120-02 PRESTACION ECONOMICA POR RETIRO VOLUNTARIO</t>
        </r>
      </text>
    </comment>
  </commentList>
</comments>
</file>

<file path=xl/sharedStrings.xml><?xml version="1.0" encoding="utf-8"?>
<sst xmlns="http://schemas.openxmlformats.org/spreadsheetml/2006/main" count="380" uniqueCount="146">
  <si>
    <t xml:space="preserve"> </t>
  </si>
  <si>
    <t>RESERVA LEGAL</t>
  </si>
  <si>
    <t>INGRESOS</t>
  </si>
  <si>
    <t>INGRESOS DE OPERACIÓN</t>
  </si>
  <si>
    <t>INGRESOS POR SERVICIOS BURSATILES E INVERSIONES</t>
  </si>
  <si>
    <t>INGRESOS DIVERSOS</t>
  </si>
  <si>
    <t>EGRESOS</t>
  </si>
  <si>
    <t>GASTOS DE OPERACIÓN</t>
  </si>
  <si>
    <t>GASTOS DE OPERACIÓN DE SERVICIOS BURSATILES</t>
  </si>
  <si>
    <t xml:space="preserve">GASTOS GENERALES DE ADMINISTRACION Y DE </t>
  </si>
  <si>
    <t>PERSONAL DE OPERACIONES BURSATILES</t>
  </si>
  <si>
    <t>DEPRECIACION Y DESVALORIZACION DE ACTIVO</t>
  </si>
  <si>
    <t>FIJO Y AMORTIZACIONES</t>
  </si>
  <si>
    <t>RESULTADOS DE OPERACIÓN</t>
  </si>
  <si>
    <t>MAS</t>
  </si>
  <si>
    <t>INGRESOS FINANCIEROS</t>
  </si>
  <si>
    <t>OTROS INGRESOS FINANCIEROS</t>
  </si>
  <si>
    <t>UTILIDAD (PERDIDA) ANTES DE INTERESES E IMPUESTOS</t>
  </si>
  <si>
    <t>GASTOS FINANCIEROS</t>
  </si>
  <si>
    <t>OTROS GASTOS FINANCIEROS</t>
  </si>
  <si>
    <t>UTILIDAD DESPUES DE INTERESES Y ANTES DE IMPUESTOS</t>
  </si>
  <si>
    <t>UTILIDAD (PERDIDA) NETA</t>
  </si>
  <si>
    <t>IMPUESTO SOBRE LA RENTA</t>
  </si>
  <si>
    <t>UTILIDAD ORDINARIA DESPUES DE IMPUESTOS</t>
  </si>
  <si>
    <t>$</t>
  </si>
  <si>
    <t>ACTIVO</t>
  </si>
  <si>
    <t>CIRCULANTE</t>
  </si>
  <si>
    <t>IMPUESTOS</t>
  </si>
  <si>
    <t>GASTOS PAGADOS POR ANTICIPADO</t>
  </si>
  <si>
    <t>ACTIVOS A LARGO PLAZO</t>
  </si>
  <si>
    <t>MUEBLES</t>
  </si>
  <si>
    <t>ACTIVOS INTANGIBLES</t>
  </si>
  <si>
    <t>TOTAL ACTIVO</t>
  </si>
  <si>
    <t>PASIVO</t>
  </si>
  <si>
    <t>CUENTAS POR PAGAR</t>
  </si>
  <si>
    <t>CUENTAS POR PAGAR RELACIONADAS</t>
  </si>
  <si>
    <t>TOTAL PASIVO</t>
  </si>
  <si>
    <t>PATRIMONIO</t>
  </si>
  <si>
    <t xml:space="preserve">CAPITAL </t>
  </si>
  <si>
    <t>CAPITAL SOCIAL</t>
  </si>
  <si>
    <t>RESERVAS DE CAPITAL</t>
  </si>
  <si>
    <t>RESULTADOS</t>
  </si>
  <si>
    <t>TOTAL PATRIMONIO</t>
  </si>
  <si>
    <t>TOTAL PASIVO Y PATRIMONIO</t>
  </si>
  <si>
    <t xml:space="preserve">                                                                SCOTIA INVERSIONES, S.A. DE C.V.</t>
  </si>
  <si>
    <t xml:space="preserve">                                                                        ESTADO DE RESULTADOS</t>
  </si>
  <si>
    <t xml:space="preserve">                                                                   (DOLARES ESTADOUNIDENSES)</t>
  </si>
  <si>
    <t xml:space="preserve">                           (COMPAÑÍA SALVADOREÑA, SUBSIDIARIA DE SCOTIABANK EL SALVADOR, S.A.)</t>
  </si>
  <si>
    <t>ACUMULADO</t>
  </si>
  <si>
    <t>INGRESOS DE OPERACION</t>
  </si>
  <si>
    <t>Ingresos por Servicios Bursátiles e Inversiones</t>
  </si>
  <si>
    <t xml:space="preserve">Ingresos de operaciones por Servicios de </t>
  </si>
  <si>
    <t>Administración de Cartera</t>
  </si>
  <si>
    <t>Ingresos Diversos</t>
  </si>
  <si>
    <t>MENOS</t>
  </si>
  <si>
    <t>GASTOS DE OPERACION</t>
  </si>
  <si>
    <t>Gastos de Operación de Servicios Bursátiles</t>
  </si>
  <si>
    <t>Gastos de Operación por Servicios de</t>
  </si>
  <si>
    <t xml:space="preserve">Gastos Generales de Administración y de </t>
  </si>
  <si>
    <t>Personal de Operaciones Bursatiles</t>
  </si>
  <si>
    <t>Depreciación de Activo Fijo y Amortizaciones</t>
  </si>
  <si>
    <t>RESULTADOS DE OPERACION</t>
  </si>
  <si>
    <t>CompraVenta de Moneda Extranjera</t>
  </si>
  <si>
    <t>Por Inversiones Temporales</t>
  </si>
  <si>
    <t>Otros Ingresos Financieros</t>
  </si>
  <si>
    <t>Por Cambio de Moneda Extranjera</t>
  </si>
  <si>
    <t>Por Inversiones Propias</t>
  </si>
  <si>
    <t>Por Obligaciones con Instituciones Financieras</t>
  </si>
  <si>
    <t>Otros Gastos Financieros</t>
  </si>
  <si>
    <t>UTILIDAD ANTES DE IMPUESTO</t>
  </si>
  <si>
    <t>UTILIDAD NETA</t>
  </si>
  <si>
    <t>RESERVA LEGAL DEDUCIBLE</t>
  </si>
  <si>
    <t>($ 0.00 X 98.83%Porcentaje Ingresos Gravados)</t>
  </si>
  <si>
    <t>UTILIDAD NETA ANTES DE IMPUESTO</t>
  </si>
  <si>
    <t>GASTOS NO DEDUCIBLES</t>
  </si>
  <si>
    <t>Multas y Sanciones</t>
  </si>
  <si>
    <t>INGRESOS EXENTOS DE IMPUESTO SOBRE LA RENTA</t>
  </si>
  <si>
    <t>(Porcentaje de Ingresos No Gravados 1.17%)</t>
  </si>
  <si>
    <t>BASE PARA EL CALCULO RENTA</t>
  </si>
  <si>
    <t>IMPUESTO A PAGAR</t>
  </si>
  <si>
    <t>CONTINGENTES DE COMPROMISOS Y DE CONTROL PROPIAS</t>
  </si>
  <si>
    <t>CUENTAS CONTINGENTES DE COMPROMISO DEUDORAS</t>
  </si>
  <si>
    <t>GARANTIAS OTORGADAS</t>
  </si>
  <si>
    <t>TOTAL</t>
  </si>
  <si>
    <t>CONTINGENTES DE COMPROMISO Y CONTROL ACREEDORAS</t>
  </si>
  <si>
    <t>CUENTAS CONTINGENTES Y DE COMPROMISOS</t>
  </si>
  <si>
    <t>RESPONSABILIDAD POR GARANTIAS OTORGADAS PROPIAS</t>
  </si>
  <si>
    <t xml:space="preserve">                          (COMPAÑÍA SALVADOREÑA, SUBSIDIARIA DE SCOTIABANK EL SALVADOR, S.A.)</t>
  </si>
  <si>
    <t>Amortizacion Puesto de Bolsa</t>
  </si>
  <si>
    <t>Incentivo Internacional</t>
  </si>
  <si>
    <t xml:space="preserve">OBLIGACIONES POR OPERACIONES BURSATILES </t>
  </si>
  <si>
    <t>Impuesto mes Anterior</t>
  </si>
  <si>
    <t xml:space="preserve">Ajuste </t>
  </si>
  <si>
    <t>GASTOS EXTRAORDINARIOS</t>
  </si>
  <si>
    <t xml:space="preserve">BANCOS Y OTRAS INSTITUCIONES FINANCIERAS </t>
  </si>
  <si>
    <t xml:space="preserve">CUENTAS Y DOCUMENTOS POR COBRAR </t>
  </si>
  <si>
    <t>INVERSIONES FINANCIERAS A LARGO PLAZO</t>
  </si>
  <si>
    <t>RESULTADOS ACUMULADOS DE EJERCICIOS ANTERIORES</t>
  </si>
  <si>
    <t>RESULTADOS DEL PRESENTE EJERCICIO</t>
  </si>
  <si>
    <t>INGRESOS POR INVERSIONES FINANCIERAS</t>
  </si>
  <si>
    <t>INGRESOS EXTRAORDINARIOS</t>
  </si>
  <si>
    <t>Por Inversiones Financieras</t>
  </si>
  <si>
    <t>Provisiones para Incobrabilidad y Desvalorizacion de Inversiones</t>
  </si>
  <si>
    <t>RENDIMIENTOS POR COBRAR</t>
  </si>
  <si>
    <t xml:space="preserve">GASTOS POR DEPRECIACION AMORTIZACION Y DETERIORO  </t>
  </si>
  <si>
    <t xml:space="preserve">                                                               SCOTIA INVERSIONES, S.A. DE C.V.</t>
  </si>
  <si>
    <t xml:space="preserve">                        (COMPAÑÍA SALVADOREÑA, SUBSIDIARIA DE SCOTIABANK EL SALVADOR, S.A.)</t>
  </si>
  <si>
    <t xml:space="preserve">                                                                  (DOLARES ESTADOUNIDENSES)</t>
  </si>
  <si>
    <t>OPERACIONES DE SERVICIOS BURSATILES Y ADMINISTRACION DE CARTERA</t>
  </si>
  <si>
    <t>CUENTAS DEUDORAS POR EFECTIVO Y DERECHOS POR</t>
  </si>
  <si>
    <t>SERVICIOS DE OPERACIONES BURSATILES</t>
  </si>
  <si>
    <t xml:space="preserve">BANCOS </t>
  </si>
  <si>
    <t>VALORES RECIBIDOS PARA CUSTODIA Y COBRO</t>
  </si>
  <si>
    <t>TOTAL DE CUENTAS DEUDORAS POR SERVICIOS BURSATILES</t>
  </si>
  <si>
    <t>CUENTAS ACREDORAS POR OBLIGACIONES POR SERVICIO DE OPERACIONES BURSATILES</t>
  </si>
  <si>
    <t>OBLIGACIONES POR FONDOS RECIBIDOS DE CLIENTES POR</t>
  </si>
  <si>
    <t>OPERACIONES BURSATILES</t>
  </si>
  <si>
    <t>OBLIGACIONES POR FONDOS RECIBIDOS DE CLIENTES</t>
  </si>
  <si>
    <t>CONTROL DE VALORES RECIBIDOS PARA CUSTODIA</t>
  </si>
  <si>
    <t>TOTAL DE CUENTAS ACREEDORAS POR SERVICIOS BURSATILES</t>
  </si>
  <si>
    <t>Gastos por Inversiones en Titulos Lete2014-D</t>
  </si>
  <si>
    <t xml:space="preserve">Intereses Lete2014-D </t>
  </si>
  <si>
    <t>GASTOS POR CUENTAS Y DOCUMENTOS POR PAGAR</t>
  </si>
  <si>
    <t>Gastos por Cuentas y Documentos por Pagar I.O.F.</t>
  </si>
  <si>
    <t>OTROS PASIVOS Y PROVISIONES</t>
  </si>
  <si>
    <t>ESTIMACION PARA OBLIGACIONES LABORALES</t>
  </si>
  <si>
    <t>Estimacion para Obligaciones Laborales</t>
  </si>
  <si>
    <t>Compatibility Report for 11 Balance General Scotia Inversiones 30Nov2015.xls</t>
  </si>
  <si>
    <t>Run on 02/12/2015 14:58</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</si>
  <si>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</si>
  <si>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</si>
  <si>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</si>
  <si>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</si>
  <si>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PROVISIONES PARA INCOBRABILIDAD Y DESVALORIZACION DE INVERS</t>
  </si>
  <si>
    <t>Actual</t>
  </si>
  <si>
    <t>CUENTAS Y DOCUMENTOS POR COBRAR RELACION</t>
  </si>
  <si>
    <t xml:space="preserve">                               GLADYS ESTHELA FIGUEROA                                                          JULIA LORENA NAVARRO DE SANCHEZ</t>
  </si>
  <si>
    <t xml:space="preserve">                                  DIRECTORA DE FINANZAS                                                                                       CONTADOR </t>
  </si>
  <si>
    <t xml:space="preserve">                                  DIRECTORA DE FINANZAS                                                                                      CONTADOR </t>
  </si>
  <si>
    <t xml:space="preserve">                               GLADYS ESTHELA FIGUEROA                                                         JULIA LORENA NAVARRO DE SANCHEZ</t>
  </si>
  <si>
    <t xml:space="preserve">                                                 BALANCE GENERAL AL 31 DE DICIEMBRE DEL 2019</t>
  </si>
  <si>
    <t xml:space="preserve">                                            PERIODO DEL 01 DE ENERO AL 31 DE DICIEMBRE DE 2019</t>
  </si>
  <si>
    <t>DICIEMBRE</t>
  </si>
  <si>
    <t xml:space="preserve">                               ESTADO DE OPERACIONES BURSATILES AL 31 DE DICIEMBRE DEL 2019</t>
  </si>
  <si>
    <t>ESTADO DE RESULTADOS AL 31 DE DICIEMBRE DE 2019</t>
  </si>
  <si>
    <t>PROVISIONES PARA INCOBRABILIDAD Y DESVALORIZACION DE INVERSIONES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</si>
</sst>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_(&quot;ø&quot;* #,##0.00_);_(&quot;ø&quot;* \(#,##0.00\);_(&quot;ø&quot;* &quot;-&quot;??_);_(@_)"/>
    <numFmt numFmtId="167" formatCode="#,##0.00_);\-#,##0.00"/>
  </numFmts>
  <fonts count="19" x14ac:knownFonts="1">
    <font>
      <sz val="10"/>
      <name val="Arial"/>
    </font>
    <font>
      <sz val="10"/>
      <name val="Arial"/>
      <family val="2"/>
    </font>
    <font>
      <sz val="10"/>
      <name val="Arial"/>
      <family val="2"/>
    </font>
    <font>
      <b/>
      <sz val="10"/>
      <name val="Arial"/>
      <family val="2"/>
    </font>
    <font>
      <b/>
      <sz val="9"/>
      <name val="Arial"/>
      <family val="2"/>
    </font>
    <font>
      <sz val="8"/>
      <name val="Arial"/>
      <family val="2"/>
    </font>
    <font>
      <sz val="10"/>
      <name val="Times New Roman"/>
      <family val="1"/>
    </font>
    <font>
      <b/>
      <sz val="11"/>
      <name val="Times New Roman"/>
      <family val="1"/>
    </font>
    <font>
      <b/>
      <sz val="10"/>
      <name val="Times New Roman"/>
      <family val="1"/>
    </font>
    <font>
      <sz val="11"/>
      <name val="Times New Roman"/>
      <family val="1"/>
    </font>
    <font>
      <b/>
      <sz val="12"/>
      <color indexed="9"/>
      <name val="Times New Roman"/>
      <family val="1"/>
    </font>
    <font>
      <u val="singleAccounting"/>
      <sz val="10"/>
      <name val="Times New Roman"/>
      <family val="1"/>
    </font>
    <font>
      <sz val="10"/>
      <color indexed="8"/>
      <name val="Arial"/>
      <family val="2"/>
    </font>
    <font>
      <sz val="8.0500000000000007"/>
      <color indexed="8"/>
      <name val="Arial Narrow"/>
      <family val="2"/>
    </font>
    <font>
      <b/>
      <sz val="11"/>
      <name val="Calibri"/>
      <family val="2"/>
    </font>
    <font>
      <b/>
      <sz val="9"/>
      <color indexed="81"/>
      <name val="Tahoma"/>
      <family val="2"/>
    </font>
    <font>
      <b/>
      <sz val="10"/>
      <name val="Arial"/>
      <family val="2"/>
    </font>
    <font>
      <b/>
      <sz val="9"/>
      <color theme="5"/>
      <name val="Arial"/>
      <family val="2"/>
    </font>
    <font>
      <sz val="10"/>
      <color theme="5"/>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
    <xf numFmtId="0" fontId="0" fillId="0" borderId="0"/>
    <xf numFmtId="165" fontId="1" fillId="0" borderId="0" applyFont="0" applyFill="0" applyBorder="0" applyAlignment="0" applyProtection="0"/>
    <xf numFmtId="166" fontId="1" fillId="0" borderId="0" applyFont="0" applyFill="0" applyBorder="0" applyAlignment="0" applyProtection="0"/>
    <xf numFmtId="0" fontId="2" fillId="0" borderId="0"/>
  </cellStyleXfs>
  <cellXfs count="108">
    <xf numFmtId="0" fontId="0" fillId="0" borderId="0" xfId="0"/>
    <xf numFmtId="0" fontId="3" fillId="0" borderId="0" xfId="0" applyFont="1"/>
    <xf numFmtId="0" fontId="3" fillId="0" borderId="0" xfId="0" applyFont="1" applyBorder="1"/>
    <xf numFmtId="165" fontId="3" fillId="0" borderId="0" xfId="0" applyNumberFormat="1" applyFont="1"/>
    <xf numFmtId="0" fontId="0" fillId="0" borderId="0" xfId="0" applyBorder="1"/>
    <xf numFmtId="165" fontId="0" fillId="0" borderId="0" xfId="0" applyNumberFormat="1" applyBorder="1"/>
    <xf numFmtId="165" fontId="3" fillId="0" borderId="0" xfId="0" applyNumberFormat="1" applyFont="1" applyBorder="1"/>
    <xf numFmtId="0" fontId="4" fillId="0" borderId="0" xfId="0" applyFont="1"/>
    <xf numFmtId="0" fontId="4" fillId="0" borderId="0" xfId="0" applyFont="1" applyBorder="1"/>
    <xf numFmtId="165" fontId="4" fillId="0" borderId="0" xfId="0" applyNumberFormat="1" applyFont="1" applyBorder="1"/>
    <xf numFmtId="0" fontId="0" fillId="2" borderId="1" xfId="0" applyFill="1" applyBorder="1"/>
    <xf numFmtId="0" fontId="3" fillId="2" borderId="0" xfId="0" applyFont="1" applyFill="1"/>
    <xf numFmtId="0" fontId="0" fillId="2" borderId="0" xfId="0" applyFill="1"/>
    <xf numFmtId="165" fontId="0" fillId="2" borderId="0" xfId="0" applyNumberFormat="1" applyFill="1"/>
    <xf numFmtId="165" fontId="0" fillId="2" borderId="1" xfId="0" applyNumberFormat="1" applyFill="1" applyBorder="1"/>
    <xf numFmtId="165" fontId="3" fillId="2" borderId="0" xfId="0" applyNumberFormat="1" applyFont="1" applyFill="1"/>
    <xf numFmtId="0" fontId="3" fillId="2" borderId="0" xfId="0" applyFont="1" applyFill="1" applyBorder="1"/>
    <xf numFmtId="0" fontId="0" fillId="2" borderId="0" xfId="0" applyFill="1" applyBorder="1"/>
    <xf numFmtId="165" fontId="0" fillId="2" borderId="0" xfId="0" applyNumberFormat="1" applyFill="1" applyBorder="1"/>
    <xf numFmtId="0" fontId="2" fillId="2" borderId="0" xfId="0" applyFont="1" applyFill="1"/>
    <xf numFmtId="0" fontId="2" fillId="2" borderId="1" xfId="0" applyFont="1" applyFill="1" applyBorder="1"/>
    <xf numFmtId="165" fontId="2" fillId="2" borderId="0" xfId="0" applyNumberFormat="1" applyFont="1" applyFill="1"/>
    <xf numFmtId="165" fontId="2" fillId="2" borderId="1" xfId="0" applyNumberFormat="1" applyFont="1" applyFill="1" applyBorder="1"/>
    <xf numFmtId="0" fontId="3" fillId="3" borderId="2" xfId="0" applyFont="1" applyFill="1" applyBorder="1"/>
    <xf numFmtId="165" fontId="0" fillId="3" borderId="2" xfId="0" applyNumberFormat="1" applyFill="1" applyBorder="1"/>
    <xf numFmtId="165" fontId="3" fillId="3" borderId="2" xfId="0" applyNumberFormat="1" applyFont="1" applyFill="1" applyBorder="1"/>
    <xf numFmtId="0" fontId="3" fillId="3" borderId="3" xfId="0" applyFont="1" applyFill="1" applyBorder="1"/>
    <xf numFmtId="0" fontId="0" fillId="3" borderId="3" xfId="0" applyFill="1" applyBorder="1"/>
    <xf numFmtId="0" fontId="3" fillId="3" borderId="0" xfId="0" applyFont="1" applyFill="1"/>
    <xf numFmtId="165" fontId="0" fillId="3" borderId="0" xfId="0" applyNumberFormat="1" applyFill="1"/>
    <xf numFmtId="165" fontId="3" fillId="3" borderId="0" xfId="0" applyNumberFormat="1" applyFont="1" applyFill="1"/>
    <xf numFmtId="0" fontId="3" fillId="3" borderId="1" xfId="0" applyFont="1" applyFill="1" applyBorder="1"/>
    <xf numFmtId="0" fontId="0" fillId="3" borderId="1" xfId="0" applyFill="1" applyBorder="1"/>
    <xf numFmtId="0" fontId="0" fillId="2" borderId="0" xfId="0" applyFill="1" applyAlignment="1">
      <alignment horizontal="left"/>
    </xf>
    <xf numFmtId="0" fontId="0" fillId="3" borderId="2" xfId="0" applyFill="1" applyBorder="1"/>
    <xf numFmtId="165" fontId="0" fillId="3" borderId="2" xfId="0" applyNumberFormat="1" applyFill="1" applyBorder="1" applyAlignment="1">
      <alignment horizontal="left"/>
    </xf>
    <xf numFmtId="0" fontId="3" fillId="2" borderId="1" xfId="0" applyFont="1" applyFill="1" applyBorder="1"/>
    <xf numFmtId="165" fontId="0" fillId="2" borderId="0" xfId="0" applyNumberFormat="1" applyFill="1" applyAlignment="1">
      <alignment horizontal="left"/>
    </xf>
    <xf numFmtId="165" fontId="0" fillId="3" borderId="2" xfId="0" applyNumberFormat="1" applyFill="1" applyBorder="1" applyAlignment="1"/>
    <xf numFmtId="0" fontId="2" fillId="0" borderId="0" xfId="0" applyFont="1"/>
    <xf numFmtId="165" fontId="2" fillId="0" borderId="0" xfId="0" applyNumberFormat="1" applyFont="1"/>
    <xf numFmtId="165" fontId="0" fillId="0" borderId="0" xfId="0" applyNumberFormat="1"/>
    <xf numFmtId="0" fontId="3" fillId="3" borderId="1" xfId="0" applyFont="1" applyFill="1" applyBorder="1" applyAlignment="1">
      <alignment horizontal="center"/>
    </xf>
    <xf numFmtId="165" fontId="3" fillId="3" borderId="1" xfId="0" applyNumberFormat="1"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164" fontId="6" fillId="2" borderId="0" xfId="2" applyNumberFormat="1" applyFont="1" applyFill="1"/>
    <xf numFmtId="165" fontId="6" fillId="2" borderId="0" xfId="1" applyFont="1" applyFill="1"/>
    <xf numFmtId="165" fontId="6" fillId="2" borderId="1" xfId="1" applyFont="1" applyFill="1" applyBorder="1"/>
    <xf numFmtId="164" fontId="6" fillId="2" borderId="0" xfId="0" applyNumberFormat="1" applyFont="1" applyFill="1"/>
    <xf numFmtId="0" fontId="6" fillId="2" borderId="1" xfId="0" applyFont="1" applyFill="1" applyBorder="1"/>
    <xf numFmtId="0" fontId="6" fillId="2" borderId="0" xfId="0" quotePrefix="1" applyFont="1" applyFill="1" applyAlignment="1">
      <alignment horizontal="left"/>
    </xf>
    <xf numFmtId="0" fontId="6" fillId="2" borderId="0" xfId="0" applyFont="1" applyFill="1" applyAlignment="1">
      <alignment horizontal="left"/>
    </xf>
    <xf numFmtId="164" fontId="6" fillId="4" borderId="0" xfId="0" applyNumberFormat="1" applyFont="1" applyFill="1"/>
    <xf numFmtId="165" fontId="6" fillId="2" borderId="0" xfId="1" applyFont="1" applyFill="1" applyBorder="1"/>
    <xf numFmtId="164" fontId="6" fillId="3" borderId="0" xfId="0" applyNumberFormat="1" applyFont="1" applyFill="1"/>
    <xf numFmtId="164" fontId="6" fillId="2" borderId="0" xfId="0" applyNumberFormat="1" applyFont="1" applyFill="1" applyBorder="1"/>
    <xf numFmtId="166" fontId="6" fillId="2" borderId="0" xfId="2" quotePrefix="1" applyFont="1" applyFill="1" applyAlignment="1">
      <alignment horizontal="left"/>
    </xf>
    <xf numFmtId="165" fontId="6" fillId="2" borderId="0" xfId="0" applyNumberFormat="1" applyFont="1" applyFill="1" applyBorder="1"/>
    <xf numFmtId="164" fontId="6" fillId="2" borderId="1" xfId="0" applyNumberFormat="1" applyFont="1" applyFill="1" applyBorder="1"/>
    <xf numFmtId="164" fontId="6" fillId="0" borderId="0" xfId="0" applyNumberFormat="1" applyFont="1" applyFill="1"/>
    <xf numFmtId="165" fontId="0" fillId="3" borderId="1" xfId="0" applyNumberFormat="1" applyFill="1" applyBorder="1"/>
    <xf numFmtId="164" fontId="10" fillId="5" borderId="4" xfId="0" applyNumberFormat="1" applyFont="1" applyFill="1" applyBorder="1"/>
    <xf numFmtId="2" fontId="0" fillId="0" borderId="0" xfId="0" applyNumberFormat="1"/>
    <xf numFmtId="165" fontId="11" fillId="2" borderId="0" xfId="1" applyFont="1" applyFill="1"/>
    <xf numFmtId="0" fontId="6" fillId="0" borderId="0" xfId="0" applyFont="1"/>
    <xf numFmtId="165" fontId="9" fillId="0" borderId="0" xfId="0" applyNumberFormat="1" applyFont="1"/>
    <xf numFmtId="164" fontId="9" fillId="0" borderId="0" xfId="0" applyNumberFormat="1" applyFont="1"/>
    <xf numFmtId="164" fontId="0" fillId="0" borderId="0" xfId="0" applyNumberFormat="1"/>
    <xf numFmtId="0" fontId="2" fillId="3" borderId="1" xfId="0" applyFont="1" applyFill="1" applyBorder="1"/>
    <xf numFmtId="0" fontId="2" fillId="3" borderId="2" xfId="0" applyFont="1" applyFill="1" applyBorder="1"/>
    <xf numFmtId="165" fontId="2" fillId="0" borderId="0" xfId="0" applyNumberFormat="1" applyFont="1" applyBorder="1"/>
    <xf numFmtId="165" fontId="2" fillId="3" borderId="1" xfId="0" applyNumberFormat="1" applyFont="1" applyFill="1" applyBorder="1"/>
    <xf numFmtId="0" fontId="2" fillId="0" borderId="0" xfId="0" applyFont="1" applyBorder="1"/>
    <xf numFmtId="167" fontId="13" fillId="0" borderId="0" xfId="0" applyNumberFormat="1" applyFont="1" applyAlignment="1">
      <alignment horizontal="right" vertical="center"/>
    </xf>
    <xf numFmtId="165" fontId="0" fillId="2" borderId="0" xfId="1" applyFont="1" applyFill="1"/>
    <xf numFmtId="165" fontId="0" fillId="6" borderId="0" xfId="0" applyNumberFormat="1" applyFill="1"/>
    <xf numFmtId="0" fontId="14" fillId="0" borderId="0" xfId="0" applyFont="1"/>
    <xf numFmtId="0" fontId="17" fillId="0" borderId="0" xfId="0" applyFont="1"/>
    <xf numFmtId="0" fontId="17" fillId="0" borderId="0" xfId="0" applyFont="1" applyBorder="1"/>
    <xf numFmtId="165" fontId="17" fillId="0" borderId="0" xfId="0" applyNumberFormat="1" applyFont="1" applyBorder="1"/>
    <xf numFmtId="0" fontId="18" fillId="0" borderId="0" xfId="0" applyFont="1"/>
    <xf numFmtId="165" fontId="2" fillId="3" borderId="2" xfId="0" applyNumberFormat="1" applyFont="1" applyFill="1" applyBorder="1"/>
    <xf numFmtId="0" fontId="3" fillId="6" borderId="0" xfId="0" applyFont="1" applyFill="1"/>
    <xf numFmtId="0" fontId="2" fillId="6" borderId="0" xfId="0" applyFont="1" applyFill="1"/>
    <xf numFmtId="165" fontId="2" fillId="6" borderId="0" xfId="0" applyNumberFormat="1" applyFont="1" applyFill="1"/>
    <xf numFmtId="167" fontId="12" fillId="6" borderId="0" xfId="0" applyNumberFormat="1" applyFont="1" applyFill="1" applyAlignment="1">
      <alignment horizontal="right" vertical="center"/>
    </xf>
    <xf numFmtId="0" fontId="0" fillId="6" borderId="0" xfId="0" applyFill="1"/>
    <xf numFmtId="165" fontId="3" fillId="6" borderId="0" xfId="0" applyNumberFormat="1" applyFont="1" applyFill="1" applyBorder="1"/>
    <xf numFmtId="0" fontId="16" fillId="0" borderId="0" xfId="0" applyNumberFormat="1" applyFont="1" applyAlignment="1">
      <alignment vertical="top" wrapText="1"/>
    </xf>
    <xf numFmtId="0" fontId="16"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Border="1" applyAlignment="1">
      <alignment vertical="top" wrapText="1"/>
    </xf>
    <xf numFmtId="0" fontId="16" fillId="0" borderId="0" xfId="0" applyFont="1" applyAlignment="1">
      <alignment horizontal="center" vertical="top" wrapText="1"/>
    </xf>
    <xf numFmtId="0" fontId="0" fillId="0" borderId="0" xfId="0" applyAlignment="1">
      <alignment horizontal="center" vertical="top" wrapText="1"/>
    </xf>
    <xf numFmtId="0" fontId="16"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6" fillId="2" borderId="0" xfId="3" applyFont="1" applyFill="1"/>
    <xf numFmtId="0" fontId="8" fillId="2" borderId="0" xfId="3" applyFont="1" applyFill="1"/>
    <xf numFmtId="0" fontId="2" fillId="2" borderId="0" xfId="3" applyFill="1"/>
    <xf numFmtId="0" fontId="2" fillId="0" borderId="0" xfId="3"/>
    <xf numFmtId="4" fontId="2" fillId="2" borderId="0" xfId="1" applyNumberFormat="1" applyFont="1" applyFill="1"/>
    <xf numFmtId="165" fontId="0" fillId="0" borderId="0" xfId="1" applyFont="1"/>
    <xf numFmtId="0" fontId="1" fillId="2" borderId="0" xfId="0" applyFont="1" applyFill="1"/>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1895475</xdr:colOff>
      <xdr:row>0</xdr:row>
      <xdr:rowOff>104775</xdr:rowOff>
    </xdr:from>
    <xdr:to>
      <xdr:col>2</xdr:col>
      <xdr:colOff>152400</xdr:colOff>
      <xdr:row>3</xdr:row>
      <xdr:rowOff>114300</xdr:rowOff>
    </xdr:to>
    <xdr:pic>
      <xdr:nvPicPr>
        <xdr:cNvPr id="2" name="Picture 35"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343150" y="428625"/>
          <a:ext cx="2600325" cy="495300"/>
        </a:xfrm>
        <a:prstGeom prst="rect">
          <a:avLst/>
        </a:prstGeom>
        <a:solidFill>
          <a:srgbClr val="FC5802"/>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1895475</xdr:colOff>
      <xdr:row>2</xdr:row>
      <xdr:rowOff>104775</xdr:rowOff>
    </xdr:from>
    <xdr:to>
      <xdr:col>2</xdr:col>
      <xdr:colOff>152400</xdr:colOff>
      <xdr:row>5</xdr:row>
      <xdr:rowOff>114300</xdr:rowOff>
    </xdr:to>
    <xdr:pic>
      <xdr:nvPicPr>
        <xdr:cNvPr id="2" name="Picture 32"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343150" y="16583025"/>
          <a:ext cx="2600325" cy="495300"/>
        </a:xfrm>
        <a:prstGeom prst="rect">
          <a:avLst/>
        </a:prstGeom>
        <a:solidFill>
          <a:srgbClr val="FC5802"/>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2495031</xdr:colOff>
      <xdr:row>0</xdr:row>
      <xdr:rowOff>81721</xdr:rowOff>
    </xdr:from>
    <xdr:to>
      <xdr:col>0</xdr:col>
      <xdr:colOff>4448694</xdr:colOff>
      <xdr:row>3</xdr:row>
      <xdr:rowOff>89729</xdr:rowOff>
    </xdr:to>
    <xdr:pic>
      <xdr:nvPicPr>
        <xdr:cNvPr id="3" name="Picture 50"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495031" y="81721"/>
          <a:ext cx="1953663" cy="493783"/>
        </a:xfrm>
        <a:prstGeom prst="rect">
          <a:avLst/>
        </a:prstGeom>
        <a:solidFill>
          <a:srgbClr val="FC5802"/>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114300</xdr:rowOff>
    </xdr:from>
    <xdr:to>
      <xdr:col>2</xdr:col>
      <xdr:colOff>447675</xdr:colOff>
      <xdr:row>2</xdr:row>
      <xdr:rowOff>85725</xdr:rowOff>
    </xdr:to>
    <xdr:pic>
      <xdr:nvPicPr>
        <xdr:cNvPr id="120957" name="Picture 2"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9525" y="114300"/>
          <a:ext cx="1657350" cy="314325"/>
        </a:xfrm>
        <a:prstGeom prst="rect">
          <a:avLst/>
        </a:prstGeom>
        <a:solidFill>
          <a:srgbClr val="FC5802"/>
        </a:solid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1895475</xdr:colOff>
      <xdr:row>0</xdr:row>
      <xdr:rowOff>0</xdr:rowOff>
    </xdr:from>
    <xdr:to>
      <xdr:col>3</xdr:col>
      <xdr:colOff>152400</xdr:colOff>
      <xdr:row>0</xdr:row>
      <xdr:rowOff>0</xdr:rowOff>
    </xdr:to>
    <xdr:pic>
      <xdr:nvPicPr>
        <xdr:cNvPr id="126519" name="Picture 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20" name="Picture 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21" name="Picture 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2" name="Picture 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3" name="Picture 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4" name="Picture 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5" name="Picture 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6" name="Picture 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27" name="Picture 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28" name="Picture 1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29" name="Picture 1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0" name="Picture 1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1" name="Picture 1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2" name="Picture 1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33" name="Picture 1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4" name="Picture 1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5" name="Picture 1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6" name="Picture 1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37" name="Picture 1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38" name="Picture 2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39" name="Picture 2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0" name="Picture 22"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1" name="Picture 23"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2" name="Picture 24"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3" name="Picture 25"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1828800</xdr:colOff>
      <xdr:row>0</xdr:row>
      <xdr:rowOff>0</xdr:rowOff>
    </xdr:from>
    <xdr:to>
      <xdr:col>3</xdr:col>
      <xdr:colOff>85725</xdr:colOff>
      <xdr:row>0</xdr:row>
      <xdr:rowOff>0</xdr:rowOff>
    </xdr:to>
    <xdr:pic>
      <xdr:nvPicPr>
        <xdr:cNvPr id="126544" name="Picture 26"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276475" y="0"/>
          <a:ext cx="2600325" cy="0"/>
        </a:xfrm>
        <a:prstGeom prst="rect">
          <a:avLst/>
        </a:prstGeom>
        <a:solidFill>
          <a:srgbClr val="FC5802"/>
        </a:solidFill>
        <a:ln w="9525">
          <a:noFill/>
          <a:miter lim="800000"/>
          <a:headEnd/>
          <a:tailEnd/>
        </a:ln>
      </xdr:spPr>
    </xdr:pic>
    <xdr:clientData/>
  </xdr:twoCellAnchor>
  <xdr:twoCellAnchor>
    <xdr:from>
      <xdr:col>1</xdr:col>
      <xdr:colOff>1933575</xdr:colOff>
      <xdr:row>0</xdr:row>
      <xdr:rowOff>0</xdr:rowOff>
    </xdr:from>
    <xdr:to>
      <xdr:col>3</xdr:col>
      <xdr:colOff>190500</xdr:colOff>
      <xdr:row>0</xdr:row>
      <xdr:rowOff>0</xdr:rowOff>
    </xdr:to>
    <xdr:pic>
      <xdr:nvPicPr>
        <xdr:cNvPr id="126545" name="Picture 27"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812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6" name="Picture 28"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7" name="Picture 29"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8" name="Picture 30"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0</xdr:row>
      <xdr:rowOff>0</xdr:rowOff>
    </xdr:from>
    <xdr:to>
      <xdr:col>3</xdr:col>
      <xdr:colOff>152400</xdr:colOff>
      <xdr:row>0</xdr:row>
      <xdr:rowOff>0</xdr:rowOff>
    </xdr:to>
    <xdr:pic>
      <xdr:nvPicPr>
        <xdr:cNvPr id="126549" name="Picture 31" descr="Logo Scotia Inversiones"/>
        <xdr:cNvPicPr>
          <a:picLocks noChangeAspect="1" noChangeArrowheads="1"/>
        </xdr:cNvPicPr>
      </xdr:nvPicPr>
      <xdr:blipFill>
        <a:blip xmlns:r="http://schemas.openxmlformats.org/officeDocument/2006/relationships" r:embed="rId1"/>
        <a:srcRect/>
        <a:stretch>
          <a:fillRect/>
        </a:stretch>
      </xdr:blipFill>
      <xdr:spPr bwMode="auto">
        <a:xfrm>
          <a:off x="2343150" y="0"/>
          <a:ext cx="2600325" cy="0"/>
        </a:xfrm>
        <a:prstGeom prst="rect">
          <a:avLst/>
        </a:prstGeom>
        <a:solidFill>
          <a:srgbClr val="FC5802"/>
        </a:solidFill>
        <a:ln w="9525">
          <a:noFill/>
          <a:miter lim="800000"/>
          <a:headEnd/>
          <a:tailEnd/>
        </a:ln>
      </xdr:spPr>
    </xdr:pic>
    <xdr:clientData/>
  </xdr:twoCellAnchor>
  <xdr:twoCellAnchor>
    <xdr:from>
      <xdr:col>1</xdr:col>
      <xdr:colOff>1895475</xdr:colOff>
      <xdr:row>101</xdr:row>
      <xdr:rowOff>104775</xdr:rowOff>
    </xdr:from>
    <xdr:to>
      <xdr:col>3</xdr:col>
      <xdr:colOff>152400</xdr:colOff>
      <xdr:row>104</xdr:row>
      <xdr:rowOff>114300</xdr:rowOff>
    </xdr:to>
    <xdr:pic>
      <xdr:nvPicPr>
        <xdr:cNvPr id="126550" name="Picture 32"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343150" y="17716500"/>
          <a:ext cx="2600325" cy="495300"/>
        </a:xfrm>
        <a:prstGeom prst="rect">
          <a:avLst/>
        </a:prstGeom>
        <a:solidFill>
          <a:srgbClr val="FC5802"/>
        </a:solidFill>
        <a:ln w="9525">
          <a:noFill/>
          <a:miter lim="800000"/>
          <a:headEnd/>
          <a:tailEnd/>
        </a:ln>
      </xdr:spPr>
    </xdr:pic>
    <xdr:clientData/>
  </xdr:twoCellAnchor>
  <xdr:twoCellAnchor>
    <xdr:from>
      <xdr:col>1</xdr:col>
      <xdr:colOff>1895475</xdr:colOff>
      <xdr:row>2</xdr:row>
      <xdr:rowOff>104775</xdr:rowOff>
    </xdr:from>
    <xdr:to>
      <xdr:col>3</xdr:col>
      <xdr:colOff>152400</xdr:colOff>
      <xdr:row>5</xdr:row>
      <xdr:rowOff>114300</xdr:rowOff>
    </xdr:to>
    <xdr:pic>
      <xdr:nvPicPr>
        <xdr:cNvPr id="126551" name="Picture 35"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343150" y="752475"/>
          <a:ext cx="2600325" cy="495300"/>
        </a:xfrm>
        <a:prstGeom prst="rect">
          <a:avLst/>
        </a:prstGeom>
        <a:solidFill>
          <a:srgbClr val="FC5802"/>
        </a:solidFill>
        <a:ln w="9525">
          <a:noFill/>
          <a:miter lim="800000"/>
          <a:headEnd/>
          <a:tailEnd/>
        </a:ln>
      </xdr:spPr>
    </xdr:pic>
    <xdr:clientData/>
  </xdr:twoCellAnchor>
  <xdr:twoCellAnchor>
    <xdr:from>
      <xdr:col>1</xdr:col>
      <xdr:colOff>1895475</xdr:colOff>
      <xdr:row>61</xdr:row>
      <xdr:rowOff>104775</xdr:rowOff>
    </xdr:from>
    <xdr:to>
      <xdr:col>3</xdr:col>
      <xdr:colOff>152400</xdr:colOff>
      <xdr:row>64</xdr:row>
      <xdr:rowOff>114300</xdr:rowOff>
    </xdr:to>
    <xdr:pic>
      <xdr:nvPicPr>
        <xdr:cNvPr id="126552" name="Picture 45"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343150" y="10229850"/>
          <a:ext cx="2600325" cy="495300"/>
        </a:xfrm>
        <a:prstGeom prst="rect">
          <a:avLst/>
        </a:prstGeom>
        <a:solidFill>
          <a:srgbClr val="FC5802"/>
        </a:solidFill>
        <a:ln w="9525">
          <a:noFill/>
          <a:miter lim="800000"/>
          <a:headEnd/>
          <a:tailEnd/>
        </a:ln>
      </xdr:spPr>
    </xdr:pic>
    <xdr:clientData/>
  </xdr:twoCellAnchor>
  <xdr:twoCellAnchor>
    <xdr:from>
      <xdr:col>1</xdr:col>
      <xdr:colOff>1828800</xdr:colOff>
      <xdr:row>158</xdr:row>
      <xdr:rowOff>104775</xdr:rowOff>
    </xdr:from>
    <xdr:to>
      <xdr:col>3</xdr:col>
      <xdr:colOff>85725</xdr:colOff>
      <xdr:row>161</xdr:row>
      <xdr:rowOff>114300</xdr:rowOff>
    </xdr:to>
    <xdr:pic>
      <xdr:nvPicPr>
        <xdr:cNvPr id="126553" name="Picture 50" descr="Logo Scotia Inversiones"/>
        <xdr:cNvPicPr>
          <a:picLocks noChangeAspect="1" noChangeArrowheads="1"/>
        </xdr:cNvPicPr>
      </xdr:nvPicPr>
      <xdr:blipFill>
        <a:blip xmlns:r="http://schemas.openxmlformats.org/officeDocument/2006/relationships" r:embed="rId2" cstate="print"/>
        <a:srcRect/>
        <a:stretch>
          <a:fillRect/>
        </a:stretch>
      </xdr:blipFill>
      <xdr:spPr bwMode="auto">
        <a:xfrm>
          <a:off x="2276475" y="27451050"/>
          <a:ext cx="2600325" cy="495300"/>
        </a:xfrm>
        <a:prstGeom prst="rect">
          <a:avLst/>
        </a:prstGeom>
        <a:solidFill>
          <a:srgbClr val="FC5802"/>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7"/>
  <sheetViews>
    <sheetView tabSelected="1" view="pageBreakPreview" topLeftCell="A28" zoomScaleNormal="100" zoomScaleSheetLayoutView="100" workbookViewId="0">
      <selection activeCell="A32" sqref="A32"/>
    </sheetView>
  </sheetViews>
  <sheetFormatPr defaultRowHeight="12.75" x14ac:dyDescent="0.2"/>
  <cols>
    <col min="1" max="1" width="72" customWidth="1"/>
    <col min="2" max="2" width="3.28515625" customWidth="1"/>
    <col min="3" max="3" width="11.7109375" bestFit="1" customWidth="1"/>
    <col min="4" max="4" width="3.140625" customWidth="1"/>
    <col min="5" max="5" width="12.85546875" bestFit="1" customWidth="1"/>
  </cols>
  <sheetData>
    <row r="3" spans="1:5" x14ac:dyDescent="0.2">
      <c r="A3" s="1"/>
    </row>
    <row r="4" spans="1:5" x14ac:dyDescent="0.2">
      <c r="A4" s="1"/>
    </row>
    <row r="5" spans="1:5" x14ac:dyDescent="0.2">
      <c r="A5" s="1" t="s">
        <v>44</v>
      </c>
    </row>
    <row r="6" spans="1:5" x14ac:dyDescent="0.2">
      <c r="A6" s="1" t="s">
        <v>47</v>
      </c>
    </row>
    <row r="7" spans="1:5" x14ac:dyDescent="0.2">
      <c r="A7" s="1" t="s">
        <v>140</v>
      </c>
    </row>
    <row r="8" spans="1:5" x14ac:dyDescent="0.2">
      <c r="A8" s="1" t="s">
        <v>46</v>
      </c>
    </row>
    <row r="11" spans="1:5" x14ac:dyDescent="0.2">
      <c r="A11" s="31" t="s">
        <v>25</v>
      </c>
      <c r="B11" s="32"/>
      <c r="C11" s="42" t="s">
        <v>134</v>
      </c>
      <c r="D11" s="32"/>
      <c r="E11" s="42"/>
    </row>
    <row r="12" spans="1:5" x14ac:dyDescent="0.2">
      <c r="A12" s="11" t="s">
        <v>26</v>
      </c>
      <c r="B12" s="12"/>
      <c r="C12" s="12"/>
      <c r="D12" s="33" t="s">
        <v>24</v>
      </c>
      <c r="E12" s="76">
        <f>SUM(C13:C18)</f>
        <v>1210478.29</v>
      </c>
    </row>
    <row r="13" spans="1:5" x14ac:dyDescent="0.2">
      <c r="A13" s="12" t="s">
        <v>94</v>
      </c>
      <c r="B13" s="12"/>
      <c r="C13" s="105">
        <v>1190406.96</v>
      </c>
      <c r="D13" s="13"/>
      <c r="E13" s="13"/>
    </row>
    <row r="14" spans="1:5" x14ac:dyDescent="0.2">
      <c r="A14" s="12" t="s">
        <v>95</v>
      </c>
      <c r="B14" s="12"/>
      <c r="C14" s="13">
        <v>0</v>
      </c>
      <c r="D14" s="13"/>
      <c r="E14" s="13"/>
    </row>
    <row r="15" spans="1:5" x14ac:dyDescent="0.2">
      <c r="A15" s="12" t="s">
        <v>135</v>
      </c>
      <c r="B15" s="12"/>
      <c r="C15" s="13">
        <v>0</v>
      </c>
      <c r="D15" s="13"/>
      <c r="E15" s="13"/>
    </row>
    <row r="16" spans="1:5" x14ac:dyDescent="0.2">
      <c r="A16" s="12" t="s">
        <v>103</v>
      </c>
      <c r="B16" s="12"/>
      <c r="C16" s="13">
        <v>0</v>
      </c>
      <c r="D16" s="13"/>
      <c r="E16" s="13"/>
    </row>
    <row r="17" spans="1:5" x14ac:dyDescent="0.2">
      <c r="A17" s="12" t="s">
        <v>27</v>
      </c>
      <c r="B17" s="12"/>
      <c r="C17" s="13">
        <v>20071.330000000002</v>
      </c>
      <c r="D17" s="13"/>
      <c r="E17" s="13"/>
    </row>
    <row r="18" spans="1:5" x14ac:dyDescent="0.2">
      <c r="A18" s="12" t="s">
        <v>28</v>
      </c>
      <c r="B18" s="12"/>
      <c r="C18" s="13">
        <v>0</v>
      </c>
      <c r="D18" s="13"/>
      <c r="E18" s="13"/>
    </row>
    <row r="19" spans="1:5" x14ac:dyDescent="0.2">
      <c r="A19" s="11" t="s">
        <v>29</v>
      </c>
      <c r="B19" s="12"/>
      <c r="C19" s="13" t="s">
        <v>0</v>
      </c>
      <c r="D19" s="13"/>
      <c r="E19" s="13">
        <f>SUM(C20:C22)</f>
        <v>1743.02</v>
      </c>
    </row>
    <row r="20" spans="1:5" x14ac:dyDescent="0.2">
      <c r="A20" s="12" t="s">
        <v>30</v>
      </c>
      <c r="B20" s="12"/>
      <c r="C20" s="13">
        <v>0</v>
      </c>
      <c r="D20" s="13"/>
      <c r="E20" s="13"/>
    </row>
    <row r="21" spans="1:5" x14ac:dyDescent="0.2">
      <c r="A21" s="12" t="s">
        <v>96</v>
      </c>
      <c r="B21" s="12"/>
      <c r="C21" s="13">
        <v>5.03</v>
      </c>
      <c r="D21" s="13"/>
      <c r="E21" s="13"/>
    </row>
    <row r="22" spans="1:5" x14ac:dyDescent="0.2">
      <c r="A22" s="12" t="s">
        <v>31</v>
      </c>
      <c r="B22" s="12"/>
      <c r="C22" s="13">
        <v>1737.99</v>
      </c>
      <c r="D22" s="13"/>
      <c r="E22" s="13"/>
    </row>
    <row r="23" spans="1:5" ht="13.5" thickBot="1" x14ac:dyDescent="0.25">
      <c r="A23" s="23" t="s">
        <v>32</v>
      </c>
      <c r="B23" s="34"/>
      <c r="C23" s="24"/>
      <c r="D23" s="35" t="s">
        <v>24</v>
      </c>
      <c r="E23" s="25">
        <f>SUM(E12:E21)</f>
        <v>1212221.31</v>
      </c>
    </row>
    <row r="24" spans="1:5" ht="13.5" thickTop="1" x14ac:dyDescent="0.2">
      <c r="A24" s="12"/>
      <c r="B24" s="12"/>
      <c r="C24" s="13"/>
      <c r="D24" s="13"/>
      <c r="E24" s="13"/>
    </row>
    <row r="25" spans="1:5" x14ac:dyDescent="0.2">
      <c r="A25" s="36" t="s">
        <v>33</v>
      </c>
      <c r="B25" s="10"/>
      <c r="C25" s="14"/>
      <c r="D25" s="14"/>
      <c r="E25" s="14"/>
    </row>
    <row r="26" spans="1:5" x14ac:dyDescent="0.2">
      <c r="A26" s="11" t="s">
        <v>26</v>
      </c>
      <c r="B26" s="12"/>
      <c r="C26" s="13"/>
      <c r="D26" s="37" t="s">
        <v>24</v>
      </c>
      <c r="E26" s="13">
        <f>SUM(C27:C29)</f>
        <v>12190.539999999999</v>
      </c>
    </row>
    <row r="27" spans="1:5" x14ac:dyDescent="0.2">
      <c r="A27" s="12" t="s">
        <v>90</v>
      </c>
      <c r="B27" s="12" t="s">
        <v>24</v>
      </c>
      <c r="C27" s="13">
        <v>7045.88</v>
      </c>
      <c r="D27" s="13"/>
      <c r="E27" s="13"/>
    </row>
    <row r="28" spans="1:5" x14ac:dyDescent="0.2">
      <c r="A28" s="12" t="s">
        <v>34</v>
      </c>
      <c r="B28" s="12"/>
      <c r="C28" s="13">
        <v>5086.6899999999996</v>
      </c>
      <c r="D28" s="13"/>
      <c r="E28" s="13"/>
    </row>
    <row r="29" spans="1:5" x14ac:dyDescent="0.2">
      <c r="A29" s="12" t="s">
        <v>35</v>
      </c>
      <c r="B29" s="12" t="s">
        <v>0</v>
      </c>
      <c r="C29" s="13">
        <v>57.97</v>
      </c>
      <c r="D29" s="13"/>
      <c r="E29" s="13"/>
    </row>
    <row r="30" spans="1:5" x14ac:dyDescent="0.2">
      <c r="A30" s="11" t="s">
        <v>124</v>
      </c>
      <c r="B30" s="12"/>
      <c r="C30" s="13"/>
      <c r="D30" s="13"/>
      <c r="E30" s="13">
        <f>SUM(C31)</f>
        <v>0</v>
      </c>
    </row>
    <row r="31" spans="1:5" x14ac:dyDescent="0.2">
      <c r="A31" s="12" t="s">
        <v>125</v>
      </c>
      <c r="B31" s="12"/>
      <c r="C31" s="13">
        <v>0</v>
      </c>
      <c r="D31" s="13"/>
      <c r="E31" s="13"/>
    </row>
    <row r="32" spans="1:5" ht="13.5" thickBot="1" x14ac:dyDescent="0.25">
      <c r="A32" s="23" t="s">
        <v>36</v>
      </c>
      <c r="B32" s="34"/>
      <c r="C32" s="24"/>
      <c r="D32" s="38" t="s">
        <v>24</v>
      </c>
      <c r="E32" s="25">
        <f>SUM(E26:E31)</f>
        <v>12190.539999999999</v>
      </c>
    </row>
    <row r="33" spans="1:5" ht="13.5" thickTop="1" x14ac:dyDescent="0.2">
      <c r="A33" s="12"/>
      <c r="B33" s="12"/>
      <c r="C33" s="13"/>
      <c r="D33" s="13"/>
      <c r="E33" s="13"/>
    </row>
    <row r="34" spans="1:5" x14ac:dyDescent="0.2">
      <c r="A34" s="36" t="s">
        <v>37</v>
      </c>
      <c r="B34" s="10"/>
      <c r="C34" s="14"/>
      <c r="D34" s="14"/>
      <c r="E34" s="14"/>
    </row>
    <row r="35" spans="1:5" x14ac:dyDescent="0.2">
      <c r="A35" s="11" t="s">
        <v>38</v>
      </c>
      <c r="B35" s="12"/>
      <c r="C35" s="13"/>
      <c r="D35" s="13" t="s">
        <v>24</v>
      </c>
      <c r="E35" s="13">
        <f>SUM(C36)</f>
        <v>690000</v>
      </c>
    </row>
    <row r="36" spans="1:5" x14ac:dyDescent="0.2">
      <c r="A36" s="12" t="s">
        <v>39</v>
      </c>
      <c r="B36" s="12" t="s">
        <v>24</v>
      </c>
      <c r="C36" s="13">
        <v>690000</v>
      </c>
      <c r="D36" s="13"/>
      <c r="E36" s="13"/>
    </row>
    <row r="37" spans="1:5" x14ac:dyDescent="0.2">
      <c r="A37" s="11" t="s">
        <v>40</v>
      </c>
      <c r="B37" s="12"/>
      <c r="C37" s="13" t="s">
        <v>0</v>
      </c>
      <c r="D37" s="13"/>
      <c r="E37" s="13">
        <f>SUM(C38)</f>
        <v>137924.57</v>
      </c>
    </row>
    <row r="38" spans="1:5" x14ac:dyDescent="0.2">
      <c r="A38" s="12" t="s">
        <v>40</v>
      </c>
      <c r="B38" s="12"/>
      <c r="C38" s="13">
        <v>137924.57</v>
      </c>
      <c r="D38" s="13"/>
      <c r="E38" s="13"/>
    </row>
    <row r="39" spans="1:5" x14ac:dyDescent="0.2">
      <c r="A39" s="11" t="s">
        <v>41</v>
      </c>
      <c r="B39" s="12"/>
      <c r="C39" s="13"/>
      <c r="D39" s="13"/>
      <c r="E39" s="13">
        <f>SUM(C40:C41)</f>
        <v>383002.31</v>
      </c>
    </row>
    <row r="40" spans="1:5" x14ac:dyDescent="0.2">
      <c r="A40" s="12" t="s">
        <v>97</v>
      </c>
      <c r="B40" s="12"/>
      <c r="C40" s="13">
        <v>383002.31</v>
      </c>
      <c r="D40" s="13"/>
      <c r="E40" s="13"/>
    </row>
    <row r="41" spans="1:5" x14ac:dyDescent="0.2">
      <c r="A41" s="10" t="s">
        <v>98</v>
      </c>
      <c r="B41" s="10"/>
      <c r="C41" s="14">
        <f>+E103</f>
        <v>0</v>
      </c>
      <c r="D41" s="14"/>
      <c r="E41" s="14"/>
    </row>
    <row r="42" spans="1:5" x14ac:dyDescent="0.2">
      <c r="A42" s="11" t="s">
        <v>42</v>
      </c>
      <c r="B42" s="12"/>
      <c r="C42" s="13"/>
      <c r="D42" s="37" t="s">
        <v>24</v>
      </c>
      <c r="E42" s="15">
        <f>SUM(E35:E41)</f>
        <v>1210926.8800000001</v>
      </c>
    </row>
    <row r="43" spans="1:5" x14ac:dyDescent="0.2">
      <c r="A43" s="12"/>
      <c r="B43" s="12"/>
      <c r="C43" s="13"/>
      <c r="D43" s="13"/>
      <c r="E43" s="13"/>
    </row>
    <row r="44" spans="1:5" ht="13.5" thickBot="1" x14ac:dyDescent="0.25">
      <c r="A44" s="23" t="s">
        <v>43</v>
      </c>
      <c r="B44" s="34"/>
      <c r="C44" s="24"/>
      <c r="D44" s="35" t="s">
        <v>24</v>
      </c>
      <c r="E44" s="25">
        <f>SUM(E32:E39)</f>
        <v>1223117.4200000002</v>
      </c>
    </row>
    <row r="45" spans="1:5" ht="13.5" thickTop="1" x14ac:dyDescent="0.2">
      <c r="A45" s="39"/>
      <c r="B45" s="39"/>
      <c r="C45" s="40"/>
      <c r="D45" s="40"/>
      <c r="E45" s="40"/>
    </row>
    <row r="46" spans="1:5" x14ac:dyDescent="0.2">
      <c r="A46" s="39"/>
      <c r="B46" s="39"/>
      <c r="C46" s="40"/>
      <c r="D46" s="40"/>
      <c r="E46" s="40"/>
    </row>
    <row r="47" spans="1:5" x14ac:dyDescent="0.2">
      <c r="A47" s="39"/>
      <c r="B47" s="39"/>
      <c r="C47" s="40"/>
      <c r="D47" s="40"/>
      <c r="E47" s="40"/>
    </row>
    <row r="48" spans="1:5" x14ac:dyDescent="0.2">
      <c r="A48" s="8"/>
      <c r="B48" s="8"/>
      <c r="C48" s="9"/>
      <c r="D48" s="9"/>
      <c r="E48" s="9"/>
    </row>
    <row r="49" spans="1:5" x14ac:dyDescent="0.2">
      <c r="A49" s="8"/>
      <c r="B49" s="8"/>
      <c r="C49" s="9"/>
      <c r="D49" s="9"/>
      <c r="E49" s="9"/>
    </row>
    <row r="50" spans="1:5" x14ac:dyDescent="0.2">
      <c r="A50" s="8"/>
      <c r="B50" s="8"/>
      <c r="C50" s="9"/>
      <c r="D50" s="9"/>
      <c r="E50" s="9"/>
    </row>
    <row r="51" spans="1:5" x14ac:dyDescent="0.2">
      <c r="A51" s="8"/>
      <c r="B51" s="8"/>
      <c r="C51" s="9"/>
      <c r="D51" s="9"/>
      <c r="E51" s="9"/>
    </row>
    <row r="52" spans="1:5" x14ac:dyDescent="0.2">
      <c r="A52" s="8"/>
      <c r="B52" s="8"/>
      <c r="C52" s="9"/>
      <c r="D52" s="9"/>
      <c r="E52" s="9"/>
    </row>
    <row r="53" spans="1:5" x14ac:dyDescent="0.2">
      <c r="A53" s="8" t="s">
        <v>136</v>
      </c>
      <c r="B53" s="8"/>
      <c r="C53" s="9"/>
      <c r="D53" s="9"/>
      <c r="E53" s="9"/>
    </row>
    <row r="54" spans="1:5" x14ac:dyDescent="0.2">
      <c r="A54" s="8" t="s">
        <v>137</v>
      </c>
      <c r="B54" s="8"/>
      <c r="C54" s="9"/>
      <c r="D54" s="9"/>
      <c r="E54" s="9"/>
    </row>
    <row r="55" spans="1:5" x14ac:dyDescent="0.2">
      <c r="A55" s="8"/>
      <c r="B55" s="8"/>
      <c r="C55" s="9"/>
      <c r="D55" s="9"/>
      <c r="E55" s="9"/>
    </row>
    <row r="56" spans="1:5" x14ac:dyDescent="0.2">
      <c r="A56" s="80"/>
      <c r="B56" s="80"/>
      <c r="C56" s="81"/>
      <c r="D56" s="81"/>
      <c r="E56" s="81"/>
    </row>
    <row r="57" spans="1:5" x14ac:dyDescent="0.2">
      <c r="A57" s="80"/>
      <c r="B57" s="80"/>
      <c r="C57" s="81"/>
      <c r="D57" s="81"/>
      <c r="E57" s="81"/>
    </row>
  </sheetData>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2"/>
  <sheetViews>
    <sheetView tabSelected="1" view="pageBreakPreview" zoomScaleNormal="100" zoomScaleSheetLayoutView="100" workbookViewId="0">
      <selection activeCell="A32" sqref="A32"/>
    </sheetView>
  </sheetViews>
  <sheetFormatPr defaultRowHeight="12.75" x14ac:dyDescent="0.2"/>
  <cols>
    <col min="1" max="1" width="71.42578125" customWidth="1"/>
    <col min="2" max="2" width="4.140625" customWidth="1"/>
    <col min="3" max="3" width="11.140625" bestFit="1" customWidth="1"/>
    <col min="4" max="4" width="3.5703125" customWidth="1"/>
    <col min="5" max="5" width="14.140625" bestFit="1" customWidth="1"/>
  </cols>
  <sheetData>
    <row r="3" spans="1:5" x14ac:dyDescent="0.2">
      <c r="A3" s="2"/>
      <c r="B3" s="4"/>
      <c r="C3" s="3" t="s">
        <v>0</v>
      </c>
      <c r="D3" s="5"/>
      <c r="E3" s="6"/>
    </row>
    <row r="5" spans="1:5" x14ac:dyDescent="0.2">
      <c r="A5" s="1"/>
    </row>
    <row r="6" spans="1:5" x14ac:dyDescent="0.2">
      <c r="A6" s="1"/>
    </row>
    <row r="7" spans="1:5" x14ac:dyDescent="0.2">
      <c r="A7" s="1" t="s">
        <v>44</v>
      </c>
    </row>
    <row r="8" spans="1:5" x14ac:dyDescent="0.2">
      <c r="A8" s="1" t="s">
        <v>87</v>
      </c>
    </row>
    <row r="9" spans="1:5" x14ac:dyDescent="0.2">
      <c r="A9" s="1" t="s">
        <v>45</v>
      </c>
    </row>
    <row r="10" spans="1:5" x14ac:dyDescent="0.2">
      <c r="A10" s="1" t="s">
        <v>141</v>
      </c>
    </row>
    <row r="11" spans="1:5" x14ac:dyDescent="0.2">
      <c r="A11" s="1" t="s">
        <v>46</v>
      </c>
    </row>
    <row r="12" spans="1:5" x14ac:dyDescent="0.2">
      <c r="A12" s="1"/>
    </row>
    <row r="13" spans="1:5" x14ac:dyDescent="0.2">
      <c r="A13" s="2" t="s">
        <v>0</v>
      </c>
      <c r="B13" s="4"/>
      <c r="C13" s="4"/>
      <c r="D13" s="4"/>
    </row>
    <row r="14" spans="1:5" x14ac:dyDescent="0.2">
      <c r="A14" s="31" t="s">
        <v>2</v>
      </c>
      <c r="B14" s="32"/>
      <c r="C14" s="42" t="s">
        <v>142</v>
      </c>
      <c r="D14" s="42" t="s">
        <v>0</v>
      </c>
      <c r="E14" s="43" t="s">
        <v>48</v>
      </c>
    </row>
    <row r="15" spans="1:5" x14ac:dyDescent="0.2">
      <c r="A15" s="11" t="s">
        <v>3</v>
      </c>
      <c r="B15" s="13" t="s">
        <v>24</v>
      </c>
      <c r="C15" s="15">
        <f>SUM(C16:C17)</f>
        <v>0</v>
      </c>
      <c r="D15" s="13" t="s">
        <v>24</v>
      </c>
      <c r="E15" s="15">
        <f>SUM(E16:E17)</f>
        <v>0</v>
      </c>
    </row>
    <row r="16" spans="1:5" x14ac:dyDescent="0.2">
      <c r="A16" s="12" t="s">
        <v>4</v>
      </c>
      <c r="B16" s="12" t="s">
        <v>0</v>
      </c>
      <c r="C16" s="13">
        <v>0</v>
      </c>
      <c r="D16" s="13"/>
      <c r="E16" s="77">
        <v>0</v>
      </c>
    </row>
    <row r="17" spans="1:5" x14ac:dyDescent="0.2">
      <c r="A17" s="12" t="s">
        <v>5</v>
      </c>
      <c r="B17" s="12"/>
      <c r="C17" s="13">
        <v>0</v>
      </c>
      <c r="D17" s="13"/>
      <c r="E17" s="13">
        <v>0</v>
      </c>
    </row>
    <row r="18" spans="1:5" x14ac:dyDescent="0.2">
      <c r="A18" s="26" t="s">
        <v>6</v>
      </c>
      <c r="B18" s="27"/>
      <c r="C18" s="27"/>
      <c r="D18" s="27" t="s">
        <v>0</v>
      </c>
      <c r="E18" s="27"/>
    </row>
    <row r="19" spans="1:5" x14ac:dyDescent="0.2">
      <c r="A19" s="11" t="s">
        <v>7</v>
      </c>
      <c r="B19" s="13" t="s">
        <v>24</v>
      </c>
      <c r="C19" s="15">
        <f>SUM(C20:C22)</f>
        <v>2256.1800000000003</v>
      </c>
      <c r="D19" s="13" t="s">
        <v>24</v>
      </c>
      <c r="E19" s="15">
        <f>SUM(E20:E22)</f>
        <v>30183.07</v>
      </c>
    </row>
    <row r="20" spans="1:5" x14ac:dyDescent="0.2">
      <c r="A20" s="12" t="s">
        <v>8</v>
      </c>
      <c r="B20" s="12" t="s">
        <v>0</v>
      </c>
      <c r="C20" s="13">
        <v>339</v>
      </c>
      <c r="D20" s="13"/>
      <c r="E20" s="13">
        <v>4068</v>
      </c>
    </row>
    <row r="21" spans="1:5" x14ac:dyDescent="0.2">
      <c r="A21" s="12" t="s">
        <v>9</v>
      </c>
      <c r="B21" s="12"/>
      <c r="C21" s="13"/>
      <c r="D21" s="13"/>
      <c r="E21" s="13"/>
    </row>
    <row r="22" spans="1:5" x14ac:dyDescent="0.2">
      <c r="A22" s="12" t="s">
        <v>10</v>
      </c>
      <c r="B22" s="12"/>
      <c r="C22" s="13">
        <v>1917.18</v>
      </c>
      <c r="D22" s="13"/>
      <c r="E22" s="13">
        <v>26115.07</v>
      </c>
    </row>
    <row r="23" spans="1:5" x14ac:dyDescent="0.2">
      <c r="A23" s="16" t="s">
        <v>11</v>
      </c>
      <c r="B23" s="17"/>
      <c r="C23" s="18"/>
      <c r="D23" s="18"/>
      <c r="E23" s="18"/>
    </row>
    <row r="24" spans="1:5" x14ac:dyDescent="0.2">
      <c r="A24" s="11" t="s">
        <v>12</v>
      </c>
      <c r="B24" s="12"/>
      <c r="C24" s="15">
        <f>SUM(C25)</f>
        <v>11.9</v>
      </c>
      <c r="D24" s="13" t="s">
        <v>0</v>
      </c>
      <c r="E24" s="15">
        <f>SUM(E25)</f>
        <v>142.80000000000001</v>
      </c>
    </row>
    <row r="25" spans="1:5" x14ac:dyDescent="0.2">
      <c r="A25" s="10" t="s">
        <v>104</v>
      </c>
      <c r="B25" s="10" t="s">
        <v>0</v>
      </c>
      <c r="C25" s="14">
        <v>11.9</v>
      </c>
      <c r="D25" s="14"/>
      <c r="E25" s="22">
        <v>142.80000000000001</v>
      </c>
    </row>
    <row r="26" spans="1:5" x14ac:dyDescent="0.2">
      <c r="A26" s="28" t="s">
        <v>13</v>
      </c>
      <c r="B26" s="29" t="s">
        <v>24</v>
      </c>
      <c r="C26" s="30">
        <f>+C15-C19-C24</f>
        <v>-2268.0800000000004</v>
      </c>
      <c r="D26" s="29" t="s">
        <v>24</v>
      </c>
      <c r="E26" s="30">
        <f>+E15-E19-E24</f>
        <v>-30325.87</v>
      </c>
    </row>
    <row r="27" spans="1:5" x14ac:dyDescent="0.2">
      <c r="A27" s="12" t="s">
        <v>14</v>
      </c>
      <c r="B27" s="12"/>
      <c r="C27" s="13" t="s">
        <v>0</v>
      </c>
      <c r="D27" s="13"/>
      <c r="E27" s="13" t="s">
        <v>0</v>
      </c>
    </row>
    <row r="28" spans="1:5" x14ac:dyDescent="0.2">
      <c r="A28" s="11" t="s">
        <v>15</v>
      </c>
      <c r="B28" s="12"/>
      <c r="C28" s="15">
        <f>SUM(C29:C30)</f>
        <v>1699.53</v>
      </c>
      <c r="D28" s="13"/>
      <c r="E28" s="15">
        <f>SUM(E29:E30)</f>
        <v>20736.310000000001</v>
      </c>
    </row>
    <row r="29" spans="1:5" x14ac:dyDescent="0.2">
      <c r="A29" s="19" t="s">
        <v>99</v>
      </c>
      <c r="B29" s="12"/>
      <c r="C29" s="13">
        <v>0</v>
      </c>
      <c r="D29" s="13"/>
      <c r="E29" s="13">
        <v>4</v>
      </c>
    </row>
    <row r="30" spans="1:5" x14ac:dyDescent="0.2">
      <c r="A30" s="20" t="s">
        <v>16</v>
      </c>
      <c r="B30" s="10"/>
      <c r="C30" s="14">
        <v>1699.53</v>
      </c>
      <c r="D30" s="14"/>
      <c r="E30" s="14">
        <v>20732.310000000001</v>
      </c>
    </row>
    <row r="31" spans="1:5" x14ac:dyDescent="0.2">
      <c r="A31" s="28" t="s">
        <v>17</v>
      </c>
      <c r="B31" s="29" t="s">
        <v>24</v>
      </c>
      <c r="C31" s="30">
        <f>+C26+C28</f>
        <v>-568.55000000000041</v>
      </c>
      <c r="D31" s="29" t="s">
        <v>24</v>
      </c>
      <c r="E31" s="30">
        <f>+E26+E28</f>
        <v>-9589.5599999999977</v>
      </c>
    </row>
    <row r="32" spans="1:5" x14ac:dyDescent="0.2">
      <c r="A32" s="11" t="s">
        <v>18</v>
      </c>
      <c r="B32" s="12" t="s">
        <v>0</v>
      </c>
      <c r="C32" s="15">
        <f>SUM(C33:C35)</f>
        <v>100.14</v>
      </c>
      <c r="D32" s="13"/>
      <c r="E32" s="15">
        <f>SUM(E33:E35)</f>
        <v>1001.67</v>
      </c>
    </row>
    <row r="33" spans="1:5" x14ac:dyDescent="0.2">
      <c r="A33" s="12" t="s">
        <v>122</v>
      </c>
      <c r="B33" s="12"/>
      <c r="C33" s="13">
        <v>0</v>
      </c>
      <c r="D33" s="13"/>
      <c r="E33" s="13">
        <v>0</v>
      </c>
    </row>
    <row r="34" spans="1:5" x14ac:dyDescent="0.2">
      <c r="A34" s="12" t="s">
        <v>19</v>
      </c>
      <c r="B34" s="12"/>
      <c r="C34" s="13">
        <v>100.14</v>
      </c>
      <c r="D34" s="13"/>
      <c r="E34" s="13">
        <v>1001.67</v>
      </c>
    </row>
    <row r="35" spans="1:5" x14ac:dyDescent="0.2">
      <c r="A35" s="107" t="s">
        <v>145</v>
      </c>
      <c r="B35" s="12"/>
      <c r="C35" s="13">
        <v>0</v>
      </c>
      <c r="D35" s="13"/>
      <c r="E35" s="13">
        <v>0</v>
      </c>
    </row>
    <row r="36" spans="1:5" x14ac:dyDescent="0.2">
      <c r="A36" s="28" t="s">
        <v>20</v>
      </c>
      <c r="B36" s="29" t="s">
        <v>24</v>
      </c>
      <c r="C36" s="30">
        <f>+C31-C32</f>
        <v>-668.6900000000004</v>
      </c>
      <c r="D36" s="29" t="s">
        <v>24</v>
      </c>
      <c r="E36" s="30">
        <f>+E31-E32</f>
        <v>-10591.229999999998</v>
      </c>
    </row>
    <row r="37" spans="1:5" x14ac:dyDescent="0.2">
      <c r="A37" s="19" t="s">
        <v>1</v>
      </c>
      <c r="B37" s="13"/>
      <c r="C37" s="21">
        <v>0</v>
      </c>
      <c r="D37" s="21"/>
      <c r="E37" s="21">
        <v>0</v>
      </c>
    </row>
    <row r="38" spans="1:5" x14ac:dyDescent="0.2">
      <c r="A38" s="20" t="s">
        <v>22</v>
      </c>
      <c r="B38" s="14"/>
      <c r="C38" s="22"/>
      <c r="D38" s="14"/>
      <c r="E38" s="22">
        <v>0</v>
      </c>
    </row>
    <row r="39" spans="1:5" x14ac:dyDescent="0.2">
      <c r="A39" s="28" t="s">
        <v>23</v>
      </c>
      <c r="B39" s="29" t="s">
        <v>0</v>
      </c>
      <c r="C39" s="30">
        <f>+C36-C38</f>
        <v>-668.6900000000004</v>
      </c>
      <c r="D39" s="29" t="s">
        <v>0</v>
      </c>
      <c r="E39" s="30">
        <f>+E36-E38</f>
        <v>-10591.229999999998</v>
      </c>
    </row>
    <row r="40" spans="1:5" x14ac:dyDescent="0.2">
      <c r="A40" s="19" t="s">
        <v>100</v>
      </c>
      <c r="B40" s="12"/>
      <c r="C40" s="21">
        <v>0</v>
      </c>
      <c r="D40" s="13"/>
      <c r="E40" s="21"/>
    </row>
    <row r="41" spans="1:5" x14ac:dyDescent="0.2">
      <c r="A41" s="19" t="s">
        <v>93</v>
      </c>
      <c r="B41" s="12"/>
      <c r="C41" s="13">
        <v>-0.01</v>
      </c>
      <c r="D41" s="13"/>
      <c r="E41" s="13">
        <v>304.88</v>
      </c>
    </row>
    <row r="42" spans="1:5" ht="13.5" thickBot="1" x14ac:dyDescent="0.25">
      <c r="A42" s="23" t="s">
        <v>21</v>
      </c>
      <c r="B42" s="24" t="s">
        <v>24</v>
      </c>
      <c r="C42" s="25">
        <f>+C36-C37-C38+C40-C41</f>
        <v>-668.6800000000004</v>
      </c>
      <c r="D42" s="83" t="s">
        <v>24</v>
      </c>
      <c r="E42" s="25">
        <f>+E36-E37-E38+E40-E41</f>
        <v>-10896.109999999997</v>
      </c>
    </row>
    <row r="43" spans="1:5" ht="13.5" thickTop="1" x14ac:dyDescent="0.2">
      <c r="A43" s="39"/>
      <c r="B43" s="39"/>
      <c r="C43" s="40"/>
      <c r="D43" s="40"/>
      <c r="E43" s="40"/>
    </row>
    <row r="44" spans="1:5" x14ac:dyDescent="0.2">
      <c r="A44" s="39"/>
      <c r="B44" s="39"/>
      <c r="C44" s="40"/>
      <c r="D44" s="40"/>
      <c r="E44" s="40"/>
    </row>
    <row r="45" spans="1:5" x14ac:dyDescent="0.2">
      <c r="A45" s="39"/>
      <c r="B45" s="39"/>
      <c r="C45" s="40"/>
      <c r="D45" s="40"/>
      <c r="E45" s="40"/>
    </row>
    <row r="46" spans="1:5" x14ac:dyDescent="0.2">
      <c r="A46" s="39"/>
      <c r="B46" s="39"/>
      <c r="C46" s="40"/>
      <c r="D46" s="40"/>
      <c r="E46" s="40"/>
    </row>
    <row r="47" spans="1:5" x14ac:dyDescent="0.2">
      <c r="A47" s="39"/>
      <c r="B47" s="39"/>
      <c r="C47" s="40"/>
      <c r="D47" s="40"/>
      <c r="E47" s="40"/>
    </row>
    <row r="48" spans="1:5" x14ac:dyDescent="0.2">
      <c r="A48" s="39"/>
      <c r="B48" s="39"/>
      <c r="C48" s="40"/>
      <c r="D48" s="40"/>
      <c r="E48" s="40"/>
    </row>
    <row r="49" spans="1:5" x14ac:dyDescent="0.2">
      <c r="A49" s="39"/>
      <c r="B49" s="39"/>
      <c r="C49" s="40"/>
      <c r="D49" s="40"/>
      <c r="E49" s="3"/>
    </row>
    <row r="50" spans="1:5" x14ac:dyDescent="0.2">
      <c r="A50" s="39"/>
      <c r="B50" s="39"/>
      <c r="C50" s="40"/>
      <c r="D50" s="40"/>
      <c r="E50" s="3"/>
    </row>
    <row r="51" spans="1:5" x14ac:dyDescent="0.2">
      <c r="A51" s="8" t="s">
        <v>136</v>
      </c>
      <c r="B51" s="8"/>
      <c r="C51" s="9"/>
      <c r="D51" s="9"/>
      <c r="E51" s="9"/>
    </row>
    <row r="52" spans="1:5" x14ac:dyDescent="0.2">
      <c r="A52" s="8" t="s">
        <v>137</v>
      </c>
      <c r="B52" s="8"/>
      <c r="C52" s="9"/>
      <c r="D52" s="9"/>
      <c r="E52" s="9"/>
    </row>
  </sheetData>
  <pageMargins left="0.7" right="0.7" top="0.75" bottom="0.75" header="0.3" footer="0.3"/>
  <pageSetup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6"/>
  <sheetViews>
    <sheetView tabSelected="1" view="pageBreakPreview" topLeftCell="A7" zoomScale="60" zoomScaleNormal="100" workbookViewId="0">
      <selection activeCell="A32" sqref="A32"/>
    </sheetView>
  </sheetViews>
  <sheetFormatPr defaultRowHeight="12.75" x14ac:dyDescent="0.2"/>
  <cols>
    <col min="1" max="1" width="85.140625" customWidth="1"/>
    <col min="2" max="2" width="4" customWidth="1"/>
    <col min="3" max="3" width="4.28515625" customWidth="1"/>
    <col min="4" max="4" width="3.28515625" customWidth="1"/>
  </cols>
  <sheetData>
    <row r="3" spans="1:5" x14ac:dyDescent="0.2">
      <c r="A3" s="1"/>
    </row>
    <row r="4" spans="1:5" x14ac:dyDescent="0.2">
      <c r="A4" s="1"/>
    </row>
    <row r="5" spans="1:5" x14ac:dyDescent="0.2">
      <c r="A5" s="1" t="s">
        <v>105</v>
      </c>
    </row>
    <row r="6" spans="1:5" x14ac:dyDescent="0.2">
      <c r="A6" s="1" t="s">
        <v>106</v>
      </c>
    </row>
    <row r="7" spans="1:5" x14ac:dyDescent="0.2">
      <c r="A7" s="1" t="s">
        <v>143</v>
      </c>
    </row>
    <row r="8" spans="1:5" x14ac:dyDescent="0.2">
      <c r="A8" s="1" t="s">
        <v>107</v>
      </c>
    </row>
    <row r="9" spans="1:5" x14ac:dyDescent="0.2">
      <c r="A9" s="1"/>
    </row>
    <row r="10" spans="1:5" x14ac:dyDescent="0.2">
      <c r="C10" s="2" t="s">
        <v>0</v>
      </c>
    </row>
    <row r="11" spans="1:5" x14ac:dyDescent="0.2">
      <c r="A11" s="31" t="s">
        <v>108</v>
      </c>
      <c r="B11" s="70"/>
      <c r="C11" s="70"/>
      <c r="D11" s="70"/>
      <c r="E11" s="32"/>
    </row>
    <row r="12" spans="1:5" x14ac:dyDescent="0.2">
      <c r="A12" s="84" t="s">
        <v>109</v>
      </c>
      <c r="B12" s="85"/>
      <c r="C12" s="86" t="s">
        <v>0</v>
      </c>
      <c r="D12" s="85"/>
      <c r="E12" s="77"/>
    </row>
    <row r="13" spans="1:5" x14ac:dyDescent="0.2">
      <c r="A13" s="84" t="s">
        <v>110</v>
      </c>
      <c r="B13" s="85"/>
      <c r="C13" s="86"/>
      <c r="D13" s="85"/>
      <c r="E13" s="77" t="s">
        <v>0</v>
      </c>
    </row>
    <row r="14" spans="1:5" x14ac:dyDescent="0.2">
      <c r="A14" s="85" t="s">
        <v>111</v>
      </c>
      <c r="B14" s="85"/>
      <c r="C14" s="86" t="s">
        <v>0</v>
      </c>
      <c r="D14" s="85" t="s">
        <v>24</v>
      </c>
      <c r="E14" s="87">
        <v>0</v>
      </c>
    </row>
    <row r="15" spans="1:5" x14ac:dyDescent="0.2">
      <c r="A15" s="85" t="s">
        <v>112</v>
      </c>
      <c r="B15" s="85"/>
      <c r="C15" s="86"/>
      <c r="D15" s="85"/>
      <c r="E15" s="87">
        <v>0</v>
      </c>
    </row>
    <row r="16" spans="1:5" x14ac:dyDescent="0.2">
      <c r="A16" s="85"/>
      <c r="B16" s="85"/>
      <c r="C16" s="86"/>
      <c r="D16" s="85"/>
      <c r="E16" s="87"/>
    </row>
    <row r="17" spans="1:5" ht="13.5" thickBot="1" x14ac:dyDescent="0.25">
      <c r="A17" s="23" t="s">
        <v>113</v>
      </c>
      <c r="B17" s="71"/>
      <c r="C17" s="25" t="s">
        <v>0</v>
      </c>
      <c r="D17" s="71" t="s">
        <v>24</v>
      </c>
      <c r="E17" s="25">
        <f>SUM(E14:E16)</f>
        <v>0</v>
      </c>
    </row>
    <row r="18" spans="1:5" ht="13.5" thickTop="1" x14ac:dyDescent="0.2">
      <c r="A18" s="39"/>
      <c r="B18" s="39"/>
      <c r="C18" s="40"/>
      <c r="D18" s="39"/>
    </row>
    <row r="19" spans="1:5" x14ac:dyDescent="0.2">
      <c r="A19" s="39"/>
      <c r="B19" s="39"/>
      <c r="C19" s="40"/>
      <c r="D19" s="39"/>
    </row>
    <row r="20" spans="1:5" x14ac:dyDescent="0.2">
      <c r="A20" s="39"/>
      <c r="B20" s="39"/>
      <c r="C20" s="72"/>
      <c r="D20" s="39"/>
    </row>
    <row r="21" spans="1:5" x14ac:dyDescent="0.2">
      <c r="A21" s="31" t="s">
        <v>114</v>
      </c>
      <c r="B21" s="70"/>
      <c r="C21" s="73"/>
      <c r="D21" s="70"/>
      <c r="E21" s="32"/>
    </row>
    <row r="22" spans="1:5" x14ac:dyDescent="0.2">
      <c r="A22" s="84" t="s">
        <v>115</v>
      </c>
      <c r="B22" s="85"/>
      <c r="C22" s="86" t="s">
        <v>0</v>
      </c>
      <c r="D22" s="85"/>
      <c r="E22" s="88"/>
    </row>
    <row r="23" spans="1:5" x14ac:dyDescent="0.2">
      <c r="A23" s="84" t="s">
        <v>116</v>
      </c>
      <c r="B23" s="85"/>
      <c r="C23" s="86" t="s">
        <v>0</v>
      </c>
      <c r="D23" s="85"/>
      <c r="E23" s="88"/>
    </row>
    <row r="24" spans="1:5" x14ac:dyDescent="0.2">
      <c r="A24" s="85" t="s">
        <v>117</v>
      </c>
      <c r="B24" s="85"/>
      <c r="C24" s="86" t="s">
        <v>0</v>
      </c>
      <c r="D24" s="85" t="s">
        <v>24</v>
      </c>
      <c r="E24" s="87">
        <v>0</v>
      </c>
    </row>
    <row r="25" spans="1:5" x14ac:dyDescent="0.2">
      <c r="A25" s="85" t="s">
        <v>118</v>
      </c>
      <c r="B25" s="85"/>
      <c r="C25" s="86"/>
      <c r="D25" s="85"/>
      <c r="E25" s="87">
        <v>0</v>
      </c>
    </row>
    <row r="26" spans="1:5" x14ac:dyDescent="0.2">
      <c r="A26" s="85"/>
      <c r="B26" s="85"/>
      <c r="C26" s="89"/>
      <c r="D26" s="85"/>
      <c r="E26" s="86"/>
    </row>
    <row r="27" spans="1:5" ht="13.5" thickBot="1" x14ac:dyDescent="0.25">
      <c r="A27" s="23" t="s">
        <v>119</v>
      </c>
      <c r="B27" s="71"/>
      <c r="C27" s="25" t="s">
        <v>0</v>
      </c>
      <c r="D27" s="71" t="s">
        <v>24</v>
      </c>
      <c r="E27" s="25">
        <f>SUM(E24:E26)</f>
        <v>0</v>
      </c>
    </row>
    <row r="28" spans="1:5" ht="13.5" thickTop="1" x14ac:dyDescent="0.2"/>
    <row r="35" spans="1:5" x14ac:dyDescent="0.2">
      <c r="A35" s="8" t="s">
        <v>139</v>
      </c>
      <c r="B35" s="8"/>
      <c r="C35" s="9"/>
      <c r="D35" s="9"/>
      <c r="E35" s="9"/>
    </row>
    <row r="36" spans="1:5" x14ac:dyDescent="0.2">
      <c r="A36" s="8" t="s">
        <v>137</v>
      </c>
      <c r="B36" s="8"/>
      <c r="C36" s="9"/>
      <c r="D36" s="9"/>
      <c r="E36" s="9"/>
    </row>
  </sheetData>
  <pageMargins left="0.7" right="0.7" top="0.75" bottom="0.75" header="0.3" footer="0.3"/>
  <pageSetup scale="8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90"/>
  <sheetViews>
    <sheetView zoomScaleNormal="100" workbookViewId="0">
      <selection activeCell="F74" sqref="F74"/>
    </sheetView>
  </sheetViews>
  <sheetFormatPr defaultRowHeight="12.75" x14ac:dyDescent="0.2"/>
  <cols>
    <col min="4" max="4" width="9.28515625" customWidth="1"/>
    <col min="5" max="5" width="10.85546875" hidden="1" customWidth="1"/>
    <col min="6" max="6" width="15.5703125" customWidth="1"/>
    <col min="8" max="8" width="15.7109375" customWidth="1"/>
    <col min="9" max="9" width="10.85546875" bestFit="1" customWidth="1"/>
    <col min="10" max="10" width="12.5703125" customWidth="1"/>
  </cols>
  <sheetData>
    <row r="1" spans="1:10" x14ac:dyDescent="0.2">
      <c r="A1" s="44"/>
      <c r="B1" s="44"/>
      <c r="C1" s="44"/>
      <c r="D1" s="44"/>
      <c r="E1" s="44"/>
      <c r="F1" s="44"/>
      <c r="G1" s="44"/>
      <c r="H1" s="44"/>
    </row>
    <row r="2" spans="1:10" ht="14.25" x14ac:dyDescent="0.2">
      <c r="A2" s="45"/>
      <c r="B2" s="46"/>
      <c r="C2" s="46"/>
      <c r="D2" s="46"/>
      <c r="E2" s="44"/>
      <c r="F2" s="44"/>
      <c r="G2" s="44"/>
      <c r="H2" s="44"/>
    </row>
    <row r="3" spans="1:10" x14ac:dyDescent="0.2">
      <c r="A3" s="44"/>
      <c r="B3" s="44"/>
      <c r="C3" s="44"/>
      <c r="D3" s="44"/>
      <c r="E3" s="44"/>
      <c r="F3" s="44"/>
      <c r="G3" s="44"/>
      <c r="H3" s="44"/>
    </row>
    <row r="4" spans="1:10" x14ac:dyDescent="0.2">
      <c r="A4" s="46" t="s">
        <v>144</v>
      </c>
      <c r="B4" s="46"/>
      <c r="C4" s="46"/>
      <c r="D4" s="44"/>
      <c r="E4" s="44"/>
      <c r="F4" s="44"/>
      <c r="G4" s="44"/>
      <c r="H4" s="44"/>
    </row>
    <row r="5" spans="1:10" x14ac:dyDescent="0.2">
      <c r="A5" s="44"/>
      <c r="B5" s="44"/>
      <c r="C5" s="44"/>
      <c r="D5" s="44"/>
      <c r="E5" s="44"/>
      <c r="F5" s="44"/>
      <c r="G5" s="44"/>
      <c r="H5" s="44"/>
    </row>
    <row r="6" spans="1:10" x14ac:dyDescent="0.2">
      <c r="A6" s="46" t="s">
        <v>49</v>
      </c>
      <c r="B6" s="46"/>
      <c r="C6" s="46"/>
      <c r="D6" s="44"/>
      <c r="E6" s="44"/>
      <c r="F6" s="44"/>
      <c r="G6" s="44"/>
      <c r="H6" s="47">
        <f>SUM(F8:F11)</f>
        <v>0</v>
      </c>
    </row>
    <row r="7" spans="1:10" x14ac:dyDescent="0.2">
      <c r="A7" s="44"/>
      <c r="B7" s="44"/>
      <c r="C7" s="44"/>
      <c r="D7" s="44"/>
      <c r="E7" s="44"/>
      <c r="F7" s="44"/>
      <c r="G7" s="44"/>
      <c r="H7" s="44"/>
    </row>
    <row r="8" spans="1:10" x14ac:dyDescent="0.2">
      <c r="A8" s="44" t="s">
        <v>50</v>
      </c>
      <c r="B8" s="44"/>
      <c r="C8" s="44"/>
      <c r="D8" s="44"/>
      <c r="E8" s="101">
        <v>510</v>
      </c>
      <c r="F8" s="48">
        <f>+'Diciembre 2019'!F115</f>
        <v>0</v>
      </c>
      <c r="G8" s="44"/>
      <c r="H8" s="44"/>
    </row>
    <row r="9" spans="1:10" x14ac:dyDescent="0.2">
      <c r="A9" s="44" t="s">
        <v>51</v>
      </c>
      <c r="B9" s="44"/>
      <c r="C9" s="44"/>
      <c r="D9" s="44"/>
      <c r="E9" s="101"/>
      <c r="F9" s="44"/>
      <c r="G9" s="44"/>
      <c r="H9" s="44"/>
    </row>
    <row r="10" spans="1:10" x14ac:dyDescent="0.2">
      <c r="A10" s="44" t="s">
        <v>52</v>
      </c>
      <c r="B10" s="44"/>
      <c r="C10" s="44"/>
      <c r="D10" s="44"/>
      <c r="E10" s="101"/>
      <c r="F10" s="48">
        <v>0</v>
      </c>
      <c r="G10" s="44"/>
      <c r="H10" s="44"/>
    </row>
    <row r="11" spans="1:10" x14ac:dyDescent="0.2">
      <c r="A11" s="44" t="s">
        <v>53</v>
      </c>
      <c r="B11" s="44"/>
      <c r="C11" s="44"/>
      <c r="D11" s="44"/>
      <c r="E11" s="101">
        <v>512</v>
      </c>
      <c r="F11" s="49">
        <f>+'Diciembre 2019'!F116</f>
        <v>0</v>
      </c>
      <c r="G11" s="44"/>
      <c r="H11" s="44"/>
    </row>
    <row r="12" spans="1:10" x14ac:dyDescent="0.2">
      <c r="A12" s="44"/>
      <c r="B12" s="44"/>
      <c r="C12" s="44"/>
      <c r="D12" s="44"/>
      <c r="E12" s="101"/>
      <c r="F12" s="44"/>
      <c r="G12" s="44"/>
      <c r="H12" s="44"/>
    </row>
    <row r="13" spans="1:10" x14ac:dyDescent="0.2">
      <c r="A13" s="44" t="s">
        <v>54</v>
      </c>
      <c r="B13" s="44"/>
      <c r="C13" s="44"/>
      <c r="D13" s="44"/>
      <c r="E13" s="101"/>
      <c r="F13" s="44"/>
      <c r="G13" s="44"/>
      <c r="H13" s="44"/>
    </row>
    <row r="14" spans="1:10" x14ac:dyDescent="0.2">
      <c r="A14" s="46" t="s">
        <v>55</v>
      </c>
      <c r="B14" s="46"/>
      <c r="C14" s="46"/>
      <c r="D14" s="44"/>
      <c r="E14" s="101"/>
      <c r="F14" s="44"/>
      <c r="G14" s="44"/>
      <c r="H14" s="48">
        <f>SUM(F16:F21)</f>
        <v>30325.87</v>
      </c>
    </row>
    <row r="15" spans="1:10" x14ac:dyDescent="0.2">
      <c r="A15" s="44"/>
      <c r="B15" s="44"/>
      <c r="C15" s="44"/>
      <c r="D15" s="44"/>
      <c r="E15" s="101"/>
      <c r="F15" s="44"/>
      <c r="G15" s="44"/>
      <c r="H15" s="44"/>
    </row>
    <row r="16" spans="1:10" x14ac:dyDescent="0.2">
      <c r="A16" s="44" t="s">
        <v>56</v>
      </c>
      <c r="B16" s="44"/>
      <c r="C16" s="44"/>
      <c r="D16" s="44"/>
      <c r="E16" s="101">
        <v>410</v>
      </c>
      <c r="F16" s="48">
        <f>+'Diciembre 2019'!F119</f>
        <v>4068</v>
      </c>
      <c r="G16" s="44"/>
      <c r="H16" s="48" t="s">
        <v>0</v>
      </c>
      <c r="J16" s="41"/>
    </row>
    <row r="17" spans="1:8" x14ac:dyDescent="0.2">
      <c r="A17" s="44" t="s">
        <v>57</v>
      </c>
      <c r="B17" s="44"/>
      <c r="C17" s="44"/>
      <c r="D17" s="44"/>
      <c r="E17" s="101"/>
      <c r="F17" s="44"/>
      <c r="G17" s="44"/>
      <c r="H17" s="44"/>
    </row>
    <row r="18" spans="1:8" x14ac:dyDescent="0.2">
      <c r="A18" s="44" t="s">
        <v>52</v>
      </c>
      <c r="B18" s="44"/>
      <c r="C18" s="44"/>
      <c r="D18" s="44"/>
      <c r="E18" s="101">
        <v>411</v>
      </c>
      <c r="F18" s="48">
        <v>0</v>
      </c>
      <c r="G18" s="44"/>
      <c r="H18" s="50"/>
    </row>
    <row r="19" spans="1:8" x14ac:dyDescent="0.2">
      <c r="A19" s="44" t="s">
        <v>58</v>
      </c>
      <c r="B19" s="44"/>
      <c r="C19" s="44"/>
      <c r="D19" s="44"/>
      <c r="E19" s="101"/>
      <c r="F19" s="44"/>
      <c r="G19" s="44"/>
      <c r="H19" s="44"/>
    </row>
    <row r="20" spans="1:8" x14ac:dyDescent="0.2">
      <c r="A20" s="44" t="s">
        <v>59</v>
      </c>
      <c r="B20" s="44"/>
      <c r="C20" s="44"/>
      <c r="D20" s="44"/>
      <c r="E20" s="101">
        <v>412</v>
      </c>
      <c r="F20" s="48">
        <f>+'Diciembre 2019'!F121</f>
        <v>26115.07</v>
      </c>
      <c r="G20" s="44"/>
      <c r="H20" s="44"/>
    </row>
    <row r="21" spans="1:8" x14ac:dyDescent="0.2">
      <c r="A21" s="44" t="s">
        <v>60</v>
      </c>
      <c r="B21" s="44"/>
      <c r="C21" s="44"/>
      <c r="D21" s="44"/>
      <c r="E21" s="101">
        <v>413</v>
      </c>
      <c r="F21" s="49">
        <f>+'Diciembre 2019'!F124</f>
        <v>142.80000000000001</v>
      </c>
      <c r="G21" s="44"/>
      <c r="H21" s="51"/>
    </row>
    <row r="22" spans="1:8" x14ac:dyDescent="0.2">
      <c r="A22" s="44"/>
      <c r="B22" s="44"/>
      <c r="C22" s="44"/>
      <c r="D22" s="44"/>
      <c r="E22" s="101"/>
      <c r="F22" s="44"/>
      <c r="G22" s="44"/>
      <c r="H22" s="44"/>
    </row>
    <row r="23" spans="1:8" x14ac:dyDescent="0.2">
      <c r="A23" s="44"/>
      <c r="B23" s="44" t="s">
        <v>61</v>
      </c>
      <c r="C23" s="44"/>
      <c r="D23" s="44"/>
      <c r="E23" s="101"/>
      <c r="F23" s="44"/>
      <c r="G23" s="44"/>
      <c r="H23" s="50">
        <f>+H6-H14</f>
        <v>-30325.87</v>
      </c>
    </row>
    <row r="24" spans="1:8" x14ac:dyDescent="0.2">
      <c r="A24" s="44"/>
      <c r="B24" s="44"/>
      <c r="C24" s="44"/>
      <c r="D24" s="44"/>
      <c r="E24" s="101"/>
      <c r="F24" s="44"/>
      <c r="G24" s="44"/>
      <c r="H24" s="44"/>
    </row>
    <row r="25" spans="1:8" x14ac:dyDescent="0.2">
      <c r="A25" s="44" t="s">
        <v>14</v>
      </c>
      <c r="B25" s="44"/>
      <c r="C25" s="44"/>
      <c r="D25" s="44"/>
      <c r="E25" s="101"/>
      <c r="F25" s="44"/>
      <c r="G25" s="44"/>
      <c r="H25" s="44"/>
    </row>
    <row r="26" spans="1:8" x14ac:dyDescent="0.2">
      <c r="A26" s="46" t="s">
        <v>15</v>
      </c>
      <c r="B26" s="46"/>
      <c r="C26" s="46"/>
      <c r="D26" s="44"/>
      <c r="E26" s="101"/>
      <c r="F26" s="44"/>
      <c r="G26" s="44"/>
      <c r="H26" s="48">
        <f>SUM(F28:F31)</f>
        <v>20736.310000000001</v>
      </c>
    </row>
    <row r="27" spans="1:8" x14ac:dyDescent="0.2">
      <c r="A27" s="44"/>
      <c r="B27" s="44"/>
      <c r="C27" s="44"/>
      <c r="D27" s="44"/>
      <c r="E27" s="101"/>
      <c r="F27" s="44"/>
      <c r="G27" s="44"/>
      <c r="H27" s="44"/>
    </row>
    <row r="28" spans="1:8" x14ac:dyDescent="0.2">
      <c r="A28" s="44" t="s">
        <v>62</v>
      </c>
      <c r="B28" s="44"/>
      <c r="C28" s="44"/>
      <c r="D28" s="44"/>
      <c r="E28" s="101"/>
      <c r="F28" s="48">
        <v>0</v>
      </c>
      <c r="G28" s="44"/>
      <c r="H28" s="44"/>
    </row>
    <row r="29" spans="1:8" x14ac:dyDescent="0.2">
      <c r="A29" s="44" t="s">
        <v>63</v>
      </c>
      <c r="B29" s="44"/>
      <c r="C29" s="44"/>
      <c r="D29" s="44"/>
      <c r="E29" s="101"/>
      <c r="F29" s="48">
        <v>0</v>
      </c>
      <c r="G29" s="44"/>
      <c r="H29" s="44"/>
    </row>
    <row r="30" spans="1:8" x14ac:dyDescent="0.2">
      <c r="A30" s="44" t="s">
        <v>101</v>
      </c>
      <c r="B30" s="44"/>
      <c r="C30" s="44"/>
      <c r="D30" s="44"/>
      <c r="E30" s="101">
        <v>521</v>
      </c>
      <c r="F30" s="48">
        <f>+'Diciembre 2019'!F128</f>
        <v>4</v>
      </c>
      <c r="G30" s="44"/>
      <c r="H30" s="44"/>
    </row>
    <row r="31" spans="1:8" x14ac:dyDescent="0.2">
      <c r="A31" s="44" t="s">
        <v>64</v>
      </c>
      <c r="B31" s="44"/>
      <c r="C31" s="44"/>
      <c r="D31" s="44"/>
      <c r="E31" s="101">
        <v>524</v>
      </c>
      <c r="F31" s="49">
        <f>+'Diciembre 2019'!F129</f>
        <v>20732.310000000001</v>
      </c>
      <c r="G31" s="44"/>
      <c r="H31" s="44"/>
    </row>
    <row r="32" spans="1:8" x14ac:dyDescent="0.2">
      <c r="A32" s="44"/>
      <c r="B32" s="44"/>
      <c r="C32" s="44"/>
      <c r="D32" s="44"/>
      <c r="E32" s="101"/>
      <c r="F32" s="44"/>
      <c r="G32" s="44"/>
      <c r="H32" s="44"/>
    </row>
    <row r="33" spans="1:11" x14ac:dyDescent="0.2">
      <c r="A33" s="44" t="s">
        <v>54</v>
      </c>
      <c r="B33" s="44"/>
      <c r="C33" s="44"/>
      <c r="D33" s="44"/>
      <c r="E33" s="101"/>
      <c r="F33" s="44"/>
      <c r="G33" s="44"/>
      <c r="H33" s="44"/>
    </row>
    <row r="34" spans="1:11" x14ac:dyDescent="0.2">
      <c r="A34" s="46" t="s">
        <v>18</v>
      </c>
      <c r="B34" s="46"/>
      <c r="C34" s="46"/>
      <c r="D34" s="44"/>
      <c r="E34" s="101"/>
      <c r="F34" s="48"/>
      <c r="G34" s="44"/>
      <c r="H34" s="48">
        <f>SUM(F37:F41)</f>
        <v>1001.67</v>
      </c>
    </row>
    <row r="35" spans="1:11" x14ac:dyDescent="0.2">
      <c r="A35" s="44"/>
      <c r="B35" s="44"/>
      <c r="C35" s="44"/>
      <c r="D35" s="44"/>
      <c r="E35" s="101"/>
      <c r="F35" s="44"/>
      <c r="G35" s="44"/>
      <c r="H35" s="44"/>
    </row>
    <row r="36" spans="1:11" x14ac:dyDescent="0.2">
      <c r="A36" s="44" t="s">
        <v>65</v>
      </c>
      <c r="B36" s="44"/>
      <c r="C36" s="44"/>
      <c r="D36" s="44"/>
      <c r="E36" s="101"/>
      <c r="F36" s="48">
        <v>0</v>
      </c>
      <c r="G36" s="44"/>
      <c r="H36" s="48"/>
      <c r="K36" s="75"/>
    </row>
    <row r="37" spans="1:11" x14ac:dyDescent="0.2">
      <c r="A37" s="44" t="s">
        <v>66</v>
      </c>
      <c r="B37" s="44"/>
      <c r="C37" s="44"/>
      <c r="D37" s="44"/>
      <c r="E37" s="101"/>
      <c r="F37" s="48">
        <v>0</v>
      </c>
      <c r="G37" s="44"/>
      <c r="H37" s="48"/>
    </row>
    <row r="38" spans="1:11" x14ac:dyDescent="0.2">
      <c r="A38" s="44" t="s">
        <v>67</v>
      </c>
      <c r="B38" s="44"/>
      <c r="C38" s="44"/>
      <c r="D38" s="44"/>
      <c r="E38" s="101"/>
      <c r="F38" s="48">
        <v>0</v>
      </c>
      <c r="G38" s="44"/>
      <c r="H38" s="48"/>
    </row>
    <row r="39" spans="1:11" x14ac:dyDescent="0.2">
      <c r="A39" s="44" t="s">
        <v>123</v>
      </c>
      <c r="B39" s="44"/>
      <c r="C39" s="44"/>
      <c r="D39" s="44"/>
      <c r="E39" s="101">
        <v>423</v>
      </c>
      <c r="F39" s="48">
        <f>+'Diciembre 2019'!F132</f>
        <v>0</v>
      </c>
      <c r="G39" s="44"/>
      <c r="H39" s="48"/>
    </row>
    <row r="40" spans="1:11" x14ac:dyDescent="0.2">
      <c r="A40" s="53" t="s">
        <v>68</v>
      </c>
      <c r="B40" s="44"/>
      <c r="C40" s="44"/>
      <c r="D40" s="44"/>
      <c r="E40" s="101">
        <v>425</v>
      </c>
      <c r="F40" s="48">
        <f>+'Diciembre 2019'!F133</f>
        <v>1001.67</v>
      </c>
      <c r="G40" s="44"/>
      <c r="H40" s="48"/>
    </row>
    <row r="41" spans="1:11" x14ac:dyDescent="0.2">
      <c r="A41" s="53" t="s">
        <v>102</v>
      </c>
      <c r="B41" s="44"/>
      <c r="C41" s="44"/>
      <c r="D41" s="44"/>
      <c r="E41" s="101"/>
      <c r="F41" s="49">
        <v>0</v>
      </c>
      <c r="G41" s="44"/>
      <c r="H41" s="49"/>
    </row>
    <row r="42" spans="1:11" x14ac:dyDescent="0.2">
      <c r="A42" s="44"/>
      <c r="B42" s="44"/>
      <c r="C42" s="44"/>
      <c r="D42" s="44"/>
      <c r="E42" s="101"/>
      <c r="F42" s="44"/>
      <c r="G42" s="44"/>
      <c r="H42" s="44"/>
    </row>
    <row r="43" spans="1:11" x14ac:dyDescent="0.2">
      <c r="A43" s="44"/>
      <c r="B43" s="44" t="s">
        <v>69</v>
      </c>
      <c r="C43" s="44"/>
      <c r="D43" s="44"/>
      <c r="E43" s="101"/>
      <c r="F43" s="44"/>
      <c r="G43" s="44"/>
      <c r="H43" s="54">
        <f>H23+H26-H34</f>
        <v>-10591.229999999998</v>
      </c>
    </row>
    <row r="44" spans="1:11" x14ac:dyDescent="0.2">
      <c r="A44" s="44"/>
      <c r="B44" s="44"/>
      <c r="C44" s="44"/>
      <c r="D44" s="44"/>
      <c r="E44" s="101"/>
      <c r="F44" s="44"/>
      <c r="G44" s="44"/>
      <c r="H44" s="44"/>
    </row>
    <row r="45" spans="1:11" x14ac:dyDescent="0.2">
      <c r="A45" s="44" t="s">
        <v>54</v>
      </c>
      <c r="B45" s="44"/>
      <c r="C45" s="44"/>
      <c r="D45" s="44"/>
      <c r="E45" s="101"/>
      <c r="F45" s="44"/>
      <c r="G45" s="44"/>
      <c r="H45" s="44"/>
    </row>
    <row r="46" spans="1:11" x14ac:dyDescent="0.2">
      <c r="A46" s="46" t="s">
        <v>93</v>
      </c>
      <c r="B46" s="46"/>
      <c r="C46" s="46"/>
      <c r="D46" s="46"/>
      <c r="E46" s="101">
        <v>430</v>
      </c>
      <c r="F46" s="44"/>
      <c r="G46" s="44"/>
      <c r="H46" s="55">
        <f>+'Diciembre 2019'!F140</f>
        <v>304.88</v>
      </c>
    </row>
    <row r="47" spans="1:11" x14ac:dyDescent="0.2">
      <c r="A47" s="44" t="s">
        <v>14</v>
      </c>
      <c r="B47" s="46"/>
      <c r="C47" s="46"/>
      <c r="D47" s="46"/>
      <c r="E47" s="101"/>
      <c r="F47" s="44"/>
      <c r="G47" s="44"/>
      <c r="H47" s="55"/>
    </row>
    <row r="48" spans="1:11" x14ac:dyDescent="0.2">
      <c r="A48" s="46" t="s">
        <v>100</v>
      </c>
      <c r="B48" s="46"/>
      <c r="C48" s="46"/>
      <c r="D48" s="46"/>
      <c r="E48" s="101">
        <v>530</v>
      </c>
      <c r="F48" s="44"/>
      <c r="G48" s="44"/>
      <c r="H48" s="49">
        <f>+'Diciembre 2019'!F139</f>
        <v>0</v>
      </c>
    </row>
    <row r="49" spans="1:10" x14ac:dyDescent="0.2">
      <c r="A49" s="46"/>
      <c r="B49" s="46"/>
      <c r="C49" s="46"/>
      <c r="D49" s="46"/>
      <c r="E49" s="101"/>
      <c r="F49" s="44"/>
      <c r="G49" s="44"/>
      <c r="H49" s="55"/>
    </row>
    <row r="50" spans="1:10" x14ac:dyDescent="0.2">
      <c r="A50" s="46"/>
      <c r="B50" s="46"/>
      <c r="C50" s="46"/>
      <c r="D50" s="46"/>
      <c r="E50" s="101"/>
      <c r="F50" s="44"/>
      <c r="G50" s="44"/>
      <c r="H50" s="55"/>
    </row>
    <row r="51" spans="1:10" x14ac:dyDescent="0.2">
      <c r="A51" s="46"/>
      <c r="B51" s="46"/>
      <c r="C51" s="46"/>
      <c r="D51" s="46"/>
      <c r="E51" s="101"/>
      <c r="F51" s="44"/>
      <c r="G51" s="44"/>
      <c r="H51" s="55"/>
      <c r="J51" s="69"/>
    </row>
    <row r="52" spans="1:10" x14ac:dyDescent="0.2">
      <c r="A52" s="44"/>
      <c r="B52" s="44"/>
      <c r="C52" s="44"/>
      <c r="D52" s="44"/>
      <c r="E52" s="101"/>
      <c r="F52" s="44"/>
      <c r="G52" s="44"/>
      <c r="H52" s="44"/>
    </row>
    <row r="53" spans="1:10" x14ac:dyDescent="0.2">
      <c r="A53" s="44"/>
      <c r="B53" s="44" t="s">
        <v>70</v>
      </c>
      <c r="C53" s="44"/>
      <c r="D53" s="44"/>
      <c r="E53" s="101"/>
      <c r="F53" s="44"/>
      <c r="G53" s="44"/>
      <c r="H53" s="56">
        <f>H43-H46+H48</f>
        <v>-10896.109999999997</v>
      </c>
      <c r="I53" s="39"/>
    </row>
    <row r="54" spans="1:10" x14ac:dyDescent="0.2">
      <c r="A54" s="44"/>
      <c r="B54" s="44"/>
      <c r="C54" s="44"/>
      <c r="D54" s="44"/>
      <c r="E54" s="101"/>
      <c r="F54" s="44"/>
      <c r="G54" s="44"/>
      <c r="H54" s="50"/>
    </row>
    <row r="55" spans="1:10" x14ac:dyDescent="0.2">
      <c r="A55" s="44" t="s">
        <v>54</v>
      </c>
      <c r="B55" s="44"/>
      <c r="C55" s="44"/>
      <c r="D55" s="44"/>
      <c r="E55" s="101"/>
      <c r="F55" s="44"/>
      <c r="G55" s="44"/>
      <c r="H55" s="44"/>
    </row>
    <row r="56" spans="1:10" x14ac:dyDescent="0.2">
      <c r="A56" s="46" t="s">
        <v>1</v>
      </c>
      <c r="B56" s="46"/>
      <c r="C56" s="44"/>
      <c r="D56" s="44"/>
      <c r="E56" s="101"/>
      <c r="F56" s="44"/>
      <c r="G56" s="44"/>
      <c r="H56" s="57">
        <v>0</v>
      </c>
    </row>
    <row r="57" spans="1:10" x14ac:dyDescent="0.2">
      <c r="A57" s="44"/>
      <c r="B57" s="44"/>
      <c r="C57" s="44"/>
      <c r="D57" s="44"/>
      <c r="E57" s="101"/>
      <c r="F57" s="44"/>
      <c r="G57" s="44"/>
      <c r="H57" s="44"/>
    </row>
    <row r="58" spans="1:10" x14ac:dyDescent="0.2">
      <c r="A58" s="44" t="s">
        <v>71</v>
      </c>
      <c r="B58" s="44"/>
      <c r="C58" s="44"/>
      <c r="D58" s="44"/>
      <c r="E58" s="101"/>
      <c r="F58" s="44"/>
      <c r="G58" s="44"/>
      <c r="H58" s="44"/>
    </row>
    <row r="59" spans="1:10" x14ac:dyDescent="0.2">
      <c r="A59" s="58" t="s">
        <v>72</v>
      </c>
      <c r="B59" s="44"/>
      <c r="C59" s="44"/>
      <c r="D59" s="44"/>
      <c r="E59" s="101"/>
      <c r="F59" s="59"/>
      <c r="G59" s="44"/>
      <c r="H59" s="60">
        <f>H56*98.3%</f>
        <v>0</v>
      </c>
    </row>
    <row r="60" spans="1:10" x14ac:dyDescent="0.2">
      <c r="A60" s="44"/>
      <c r="B60" s="44"/>
      <c r="C60" s="44"/>
      <c r="D60" s="44"/>
      <c r="E60" s="101"/>
      <c r="F60" s="44"/>
      <c r="G60" s="44"/>
      <c r="H60" s="44"/>
    </row>
    <row r="61" spans="1:10" x14ac:dyDescent="0.2">
      <c r="A61" s="44"/>
      <c r="B61" s="44" t="s">
        <v>73</v>
      </c>
      <c r="C61" s="44"/>
      <c r="D61" s="44"/>
      <c r="E61" s="101"/>
      <c r="F61" s="44"/>
      <c r="G61" s="44"/>
      <c r="H61" s="61">
        <f>H53-H59</f>
        <v>-10896.109999999997</v>
      </c>
    </row>
    <row r="62" spans="1:10" x14ac:dyDescent="0.2">
      <c r="A62" s="44"/>
      <c r="B62" s="44"/>
      <c r="C62" s="44"/>
      <c r="D62" s="44"/>
      <c r="E62" s="101"/>
      <c r="F62" s="44"/>
      <c r="G62" s="44"/>
      <c r="H62" s="44"/>
    </row>
    <row r="63" spans="1:10" x14ac:dyDescent="0.2">
      <c r="A63" s="44" t="s">
        <v>14</v>
      </c>
      <c r="B63" s="44"/>
      <c r="C63" s="44"/>
      <c r="D63" s="44"/>
      <c r="E63" s="101"/>
      <c r="F63" s="44"/>
      <c r="G63" s="44"/>
      <c r="H63" s="44"/>
    </row>
    <row r="64" spans="1:10" x14ac:dyDescent="0.2">
      <c r="A64" s="46" t="s">
        <v>93</v>
      </c>
      <c r="B64" s="46"/>
      <c r="C64" s="46"/>
      <c r="D64" s="46"/>
      <c r="E64" s="101"/>
      <c r="F64" s="44"/>
      <c r="G64" s="44"/>
      <c r="H64" s="55">
        <f>SUM(H46)</f>
        <v>304.88</v>
      </c>
    </row>
    <row r="65" spans="1:11" x14ac:dyDescent="0.2">
      <c r="A65" s="46"/>
      <c r="B65" s="46"/>
      <c r="C65" s="46"/>
      <c r="D65" s="46"/>
      <c r="E65" s="101"/>
      <c r="F65" s="44"/>
      <c r="G65" s="44"/>
      <c r="H65" s="48"/>
      <c r="K65" s="3"/>
    </row>
    <row r="66" spans="1:11" x14ac:dyDescent="0.2">
      <c r="A66" s="46" t="s">
        <v>74</v>
      </c>
      <c r="B66" s="46"/>
      <c r="C66" s="46"/>
      <c r="D66" s="46"/>
      <c r="E66" s="101"/>
      <c r="F66" s="44"/>
      <c r="G66" s="44"/>
      <c r="H66" s="48">
        <f>SUM(F68:F74)</f>
        <v>142.80000000000001</v>
      </c>
      <c r="K66" s="64"/>
    </row>
    <row r="67" spans="1:11" x14ac:dyDescent="0.2">
      <c r="A67" s="46"/>
      <c r="B67" s="46"/>
      <c r="C67" s="46"/>
      <c r="D67" s="46"/>
      <c r="E67" s="101"/>
      <c r="F67" s="44"/>
      <c r="G67" s="44"/>
      <c r="H67" s="48"/>
    </row>
    <row r="68" spans="1:11" x14ac:dyDescent="0.2">
      <c r="A68" s="44" t="s">
        <v>88</v>
      </c>
      <c r="B68" s="44"/>
      <c r="C68" s="46"/>
      <c r="D68" s="46"/>
      <c r="E68" s="101"/>
      <c r="F68" s="48">
        <f>+'Diciembre 2019'!F124</f>
        <v>142.80000000000001</v>
      </c>
      <c r="G68" s="44"/>
      <c r="H68" s="48"/>
    </row>
    <row r="69" spans="1:11" x14ac:dyDescent="0.2">
      <c r="A69" s="44" t="s">
        <v>89</v>
      </c>
      <c r="B69" s="44"/>
      <c r="C69" s="46"/>
      <c r="D69" s="46"/>
      <c r="E69" s="101"/>
      <c r="F69" s="48">
        <v>0</v>
      </c>
      <c r="G69" s="44"/>
      <c r="H69" s="48"/>
    </row>
    <row r="70" spans="1:11" x14ac:dyDescent="0.2">
      <c r="A70" s="44" t="s">
        <v>120</v>
      </c>
      <c r="B70" s="44"/>
      <c r="C70" s="44"/>
      <c r="D70" s="46"/>
      <c r="E70" s="101"/>
      <c r="F70" s="48">
        <v>0</v>
      </c>
      <c r="G70" s="44"/>
      <c r="H70" s="48"/>
    </row>
    <row r="71" spans="1:11" x14ac:dyDescent="0.2">
      <c r="A71" s="44" t="s">
        <v>123</v>
      </c>
      <c r="B71" s="44"/>
      <c r="C71" s="46"/>
      <c r="D71" s="46"/>
      <c r="E71" s="101"/>
      <c r="F71" s="48">
        <v>0</v>
      </c>
      <c r="G71" s="44"/>
      <c r="H71" s="48"/>
    </row>
    <row r="72" spans="1:11" x14ac:dyDescent="0.2">
      <c r="A72" s="44" t="s">
        <v>126</v>
      </c>
      <c r="B72" s="44"/>
      <c r="C72" s="46"/>
      <c r="D72" s="46"/>
      <c r="E72" s="101"/>
      <c r="F72" s="48">
        <v>0</v>
      </c>
      <c r="G72" s="44"/>
      <c r="H72" s="48"/>
    </row>
    <row r="73" spans="1:11" x14ac:dyDescent="0.2">
      <c r="A73" s="44" t="s">
        <v>75</v>
      </c>
      <c r="B73" s="44"/>
      <c r="C73" s="46"/>
      <c r="D73" s="46"/>
      <c r="E73" s="101"/>
      <c r="F73" s="48">
        <v>0</v>
      </c>
      <c r="G73" s="44"/>
      <c r="H73" s="48"/>
    </row>
    <row r="74" spans="1:11" ht="15" x14ac:dyDescent="0.35">
      <c r="A74" s="44" t="s">
        <v>102</v>
      </c>
      <c r="B74" s="44"/>
      <c r="C74" s="44"/>
      <c r="D74" s="44"/>
      <c r="E74" s="101"/>
      <c r="F74" s="65">
        <v>0</v>
      </c>
      <c r="G74" s="44"/>
      <c r="H74" s="44"/>
    </row>
    <row r="75" spans="1:11" x14ac:dyDescent="0.2">
      <c r="A75" s="44"/>
      <c r="B75" s="44"/>
      <c r="C75" s="44"/>
      <c r="D75" s="44"/>
      <c r="E75" s="101"/>
      <c r="F75" s="44"/>
      <c r="G75" s="44"/>
      <c r="H75" s="44"/>
    </row>
    <row r="76" spans="1:11" x14ac:dyDescent="0.2">
      <c r="A76" s="44" t="s">
        <v>54</v>
      </c>
      <c r="B76" s="44"/>
      <c r="C76" s="44"/>
      <c r="D76" s="44"/>
      <c r="E76" s="101"/>
      <c r="F76" s="44"/>
      <c r="G76" s="44"/>
      <c r="H76" s="44"/>
    </row>
    <row r="77" spans="1:11" x14ac:dyDescent="0.2">
      <c r="A77" s="46" t="s">
        <v>76</v>
      </c>
      <c r="B77" s="46"/>
      <c r="C77" s="46"/>
      <c r="D77" s="46"/>
      <c r="E77" s="102"/>
      <c r="F77" s="46"/>
      <c r="G77" s="44"/>
      <c r="H77" s="48">
        <f>SUM(F78:F78)</f>
        <v>0</v>
      </c>
    </row>
    <row r="78" spans="1:11" x14ac:dyDescent="0.2">
      <c r="A78" s="52" t="s">
        <v>121</v>
      </c>
      <c r="B78" s="44"/>
      <c r="C78" s="44"/>
      <c r="D78" s="44"/>
      <c r="E78" s="101"/>
      <c r="F78" s="49">
        <v>0</v>
      </c>
      <c r="G78" s="44"/>
      <c r="H78" s="51"/>
    </row>
    <row r="79" spans="1:11" x14ac:dyDescent="0.2">
      <c r="A79" s="53" t="s">
        <v>77</v>
      </c>
      <c r="B79" s="44"/>
      <c r="C79" s="44"/>
      <c r="D79" s="44"/>
      <c r="E79" s="103"/>
      <c r="F79" s="44"/>
      <c r="G79" s="44"/>
      <c r="H79" s="44"/>
    </row>
    <row r="80" spans="1:11" x14ac:dyDescent="0.2">
      <c r="A80" s="44"/>
      <c r="B80" s="44" t="s">
        <v>78</v>
      </c>
      <c r="C80" s="44"/>
      <c r="D80" s="44"/>
      <c r="E80" s="101"/>
      <c r="F80" s="44"/>
      <c r="G80" s="44"/>
      <c r="H80" s="54">
        <f>H61+H64+H66-H77</f>
        <v>-10448.429999999998</v>
      </c>
      <c r="I80" s="41"/>
    </row>
    <row r="81" spans="1:8" x14ac:dyDescent="0.2">
      <c r="A81" s="44"/>
      <c r="B81" s="44"/>
      <c r="C81" s="44"/>
      <c r="D81" s="44"/>
      <c r="E81" s="101"/>
      <c r="F81" s="44"/>
      <c r="G81" s="44"/>
      <c r="H81" s="44"/>
    </row>
    <row r="82" spans="1:8" ht="16.5" thickBot="1" x14ac:dyDescent="0.3">
      <c r="A82" s="44"/>
      <c r="B82" s="44" t="s">
        <v>79</v>
      </c>
      <c r="C82" s="44"/>
      <c r="D82" s="44"/>
      <c r="E82" s="101"/>
      <c r="F82" s="44"/>
      <c r="G82" s="44"/>
      <c r="H82" s="63">
        <v>0</v>
      </c>
    </row>
    <row r="83" spans="1:8" ht="15.75" thickTop="1" x14ac:dyDescent="0.25">
      <c r="E83" s="104"/>
      <c r="F83" s="66" t="s">
        <v>91</v>
      </c>
      <c r="G83" s="66"/>
      <c r="H83" s="67"/>
    </row>
    <row r="84" spans="1:8" ht="15" x14ac:dyDescent="0.25">
      <c r="E84" s="104"/>
      <c r="F84" s="66" t="s">
        <v>92</v>
      </c>
      <c r="H84" s="68">
        <f>+H82-H83</f>
        <v>0</v>
      </c>
    </row>
    <row r="85" spans="1:8" x14ac:dyDescent="0.2">
      <c r="E85" s="104"/>
    </row>
    <row r="86" spans="1:8" ht="15" x14ac:dyDescent="0.25">
      <c r="E86" s="104"/>
      <c r="H86" s="68"/>
    </row>
    <row r="87" spans="1:8" ht="15" x14ac:dyDescent="0.25">
      <c r="E87" s="104"/>
      <c r="H87" s="68"/>
    </row>
    <row r="88" spans="1:8" x14ac:dyDescent="0.2">
      <c r="E88" s="104"/>
      <c r="H88" s="41"/>
    </row>
    <row r="89" spans="1:8" x14ac:dyDescent="0.2">
      <c r="E89" s="104"/>
    </row>
    <row r="90" spans="1:8" x14ac:dyDescent="0.2">
      <c r="E90" s="104"/>
    </row>
  </sheetData>
  <pageMargins left="1.71" right="0.70866141732283472" top="0.24" bottom="0.16"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5:J201"/>
  <sheetViews>
    <sheetView topLeftCell="A172" zoomScaleNormal="100" workbookViewId="0">
      <selection activeCell="B198" sqref="B198:F199"/>
    </sheetView>
  </sheetViews>
  <sheetFormatPr defaultRowHeight="12.75" x14ac:dyDescent="0.2"/>
  <cols>
    <col min="1" max="1" width="6.7109375" customWidth="1"/>
    <col min="2" max="2" width="60.7109375" customWidth="1"/>
    <col min="3" max="3" width="4.42578125" customWidth="1"/>
    <col min="4" max="4" width="15.7109375" customWidth="1"/>
    <col min="5" max="5" width="4.42578125" customWidth="1"/>
    <col min="6" max="6" width="15.7109375" customWidth="1"/>
    <col min="7" max="7" width="11.140625" customWidth="1"/>
    <col min="8" max="8" width="15.28515625" customWidth="1"/>
    <col min="9" max="9" width="13.5703125" bestFit="1" customWidth="1"/>
  </cols>
  <sheetData>
    <row r="5" spans="1:8" x14ac:dyDescent="0.2">
      <c r="B5" s="1"/>
    </row>
    <row r="6" spans="1:8" x14ac:dyDescent="0.2">
      <c r="B6" s="1"/>
    </row>
    <row r="7" spans="1:8" x14ac:dyDescent="0.2">
      <c r="B7" s="1" t="s">
        <v>44</v>
      </c>
    </row>
    <row r="8" spans="1:8" x14ac:dyDescent="0.2">
      <c r="B8" s="1" t="s">
        <v>47</v>
      </c>
    </row>
    <row r="9" spans="1:8" x14ac:dyDescent="0.2">
      <c r="B9" s="1" t="s">
        <v>140</v>
      </c>
    </row>
    <row r="10" spans="1:8" x14ac:dyDescent="0.2">
      <c r="B10" s="1" t="s">
        <v>46</v>
      </c>
    </row>
    <row r="13" spans="1:8" x14ac:dyDescent="0.2">
      <c r="B13" s="31" t="s">
        <v>25</v>
      </c>
      <c r="C13" s="32"/>
      <c r="D13" s="42" t="s">
        <v>134</v>
      </c>
      <c r="E13" s="32"/>
      <c r="F13" s="42"/>
      <c r="G13" t="s">
        <v>0</v>
      </c>
    </row>
    <row r="14" spans="1:8" x14ac:dyDescent="0.2">
      <c r="B14" s="11" t="s">
        <v>26</v>
      </c>
      <c r="C14" s="12"/>
      <c r="D14" s="12"/>
      <c r="E14" s="33" t="s">
        <v>24</v>
      </c>
      <c r="F14" s="76">
        <f>SUM(D15:D20)</f>
        <v>1210478.29</v>
      </c>
      <c r="H14" s="75"/>
    </row>
    <row r="15" spans="1:8" x14ac:dyDescent="0.2">
      <c r="A15">
        <v>111</v>
      </c>
      <c r="B15" s="12" t="s">
        <v>94</v>
      </c>
      <c r="C15" s="12"/>
      <c r="D15" s="105">
        <v>1190406.96</v>
      </c>
      <c r="E15" s="13"/>
      <c r="F15" s="13"/>
      <c r="H15" s="41"/>
    </row>
    <row r="16" spans="1:8" x14ac:dyDescent="0.2">
      <c r="A16">
        <v>114</v>
      </c>
      <c r="B16" s="12" t="s">
        <v>95</v>
      </c>
      <c r="C16" s="12"/>
      <c r="D16" s="13">
        <v>0</v>
      </c>
      <c r="E16" s="13"/>
      <c r="F16" s="13"/>
    </row>
    <row r="17" spans="1:8" x14ac:dyDescent="0.2">
      <c r="A17">
        <v>115</v>
      </c>
      <c r="B17" s="12" t="s">
        <v>135</v>
      </c>
      <c r="C17" s="12"/>
      <c r="D17" s="13">
        <v>0</v>
      </c>
      <c r="E17" s="13"/>
      <c r="F17" s="13"/>
    </row>
    <row r="18" spans="1:8" x14ac:dyDescent="0.2">
      <c r="A18">
        <v>116</v>
      </c>
      <c r="B18" s="12" t="s">
        <v>103</v>
      </c>
      <c r="C18" s="12"/>
      <c r="D18" s="13">
        <v>0</v>
      </c>
      <c r="E18" s="13"/>
      <c r="F18" s="13"/>
    </row>
    <row r="19" spans="1:8" x14ac:dyDescent="0.2">
      <c r="A19">
        <v>117</v>
      </c>
      <c r="B19" s="12" t="s">
        <v>27</v>
      </c>
      <c r="C19" s="12"/>
      <c r="D19" s="13">
        <v>20071.330000000002</v>
      </c>
      <c r="E19" s="13"/>
      <c r="F19" s="13"/>
    </row>
    <row r="20" spans="1:8" x14ac:dyDescent="0.2">
      <c r="A20">
        <v>118</v>
      </c>
      <c r="B20" s="12" t="s">
        <v>28</v>
      </c>
      <c r="C20" s="12"/>
      <c r="D20" s="13">
        <v>0</v>
      </c>
      <c r="E20" s="13"/>
      <c r="F20" s="13"/>
    </row>
    <row r="21" spans="1:8" x14ac:dyDescent="0.2">
      <c r="B21" s="11" t="s">
        <v>29</v>
      </c>
      <c r="C21" s="12"/>
      <c r="D21" s="13" t="s">
        <v>0</v>
      </c>
      <c r="E21" s="13"/>
      <c r="F21" s="13">
        <f>SUM(D22:D24)</f>
        <v>1743.02</v>
      </c>
    </row>
    <row r="22" spans="1:8" x14ac:dyDescent="0.2">
      <c r="A22">
        <v>121</v>
      </c>
      <c r="B22" s="12" t="s">
        <v>30</v>
      </c>
      <c r="C22" s="12"/>
      <c r="D22" s="13">
        <v>0</v>
      </c>
      <c r="E22" s="13"/>
      <c r="F22" s="13"/>
    </row>
    <row r="23" spans="1:8" x14ac:dyDescent="0.2">
      <c r="A23">
        <v>123</v>
      </c>
      <c r="B23" s="12" t="s">
        <v>96</v>
      </c>
      <c r="C23" s="12"/>
      <c r="D23" s="13">
        <v>5.03</v>
      </c>
      <c r="E23" s="13"/>
      <c r="F23" s="13"/>
    </row>
    <row r="24" spans="1:8" x14ac:dyDescent="0.2">
      <c r="A24">
        <v>126</v>
      </c>
      <c r="B24" s="12" t="s">
        <v>31</v>
      </c>
      <c r="C24" s="12"/>
      <c r="D24" s="13">
        <v>1737.99</v>
      </c>
      <c r="E24" s="13"/>
      <c r="F24" s="13"/>
    </row>
    <row r="25" spans="1:8" ht="13.5" thickBot="1" x14ac:dyDescent="0.25">
      <c r="B25" s="23" t="s">
        <v>32</v>
      </c>
      <c r="C25" s="34"/>
      <c r="D25" s="24"/>
      <c r="E25" s="35" t="s">
        <v>24</v>
      </c>
      <c r="F25" s="25">
        <f>SUM(F14:F23)</f>
        <v>1212221.31</v>
      </c>
      <c r="H25" s="41"/>
    </row>
    <row r="26" spans="1:8" ht="13.5" thickTop="1" x14ac:dyDescent="0.2">
      <c r="B26" s="12"/>
      <c r="C26" s="12"/>
      <c r="D26" s="13"/>
      <c r="E26" s="13"/>
      <c r="F26" s="13"/>
      <c r="H26" s="41"/>
    </row>
    <row r="27" spans="1:8" x14ac:dyDescent="0.2">
      <c r="B27" s="36" t="s">
        <v>33</v>
      </c>
      <c r="C27" s="10"/>
      <c r="D27" s="14"/>
      <c r="E27" s="14"/>
      <c r="F27" s="14"/>
    </row>
    <row r="28" spans="1:8" x14ac:dyDescent="0.2">
      <c r="B28" s="11" t="s">
        <v>26</v>
      </c>
      <c r="C28" s="12"/>
      <c r="D28" s="13"/>
      <c r="E28" s="37" t="s">
        <v>24</v>
      </c>
      <c r="F28" s="13">
        <f>SUM(D29:D31)</f>
        <v>12190.539999999999</v>
      </c>
    </row>
    <row r="29" spans="1:8" x14ac:dyDescent="0.2">
      <c r="A29">
        <v>212</v>
      </c>
      <c r="B29" s="12" t="s">
        <v>90</v>
      </c>
      <c r="C29" s="12" t="s">
        <v>24</v>
      </c>
      <c r="D29" s="13">
        <v>7045.88</v>
      </c>
      <c r="E29" s="13"/>
      <c r="F29" s="13"/>
    </row>
    <row r="30" spans="1:8" x14ac:dyDescent="0.2">
      <c r="A30">
        <v>213</v>
      </c>
      <c r="B30" s="12" t="s">
        <v>34</v>
      </c>
      <c r="C30" s="12"/>
      <c r="D30" s="13">
        <v>5086.6899999999996</v>
      </c>
      <c r="E30" s="13"/>
      <c r="F30" s="13"/>
    </row>
    <row r="31" spans="1:8" x14ac:dyDescent="0.2">
      <c r="A31">
        <v>214</v>
      </c>
      <c r="B31" s="12" t="s">
        <v>35</v>
      </c>
      <c r="C31" s="12" t="s">
        <v>0</v>
      </c>
      <c r="D31" s="13">
        <v>57.97</v>
      </c>
      <c r="E31" s="13"/>
      <c r="F31" s="13"/>
    </row>
    <row r="32" spans="1:8" x14ac:dyDescent="0.2">
      <c r="B32" s="11" t="s">
        <v>124</v>
      </c>
      <c r="C32" s="12"/>
      <c r="D32" s="13"/>
      <c r="E32" s="13"/>
      <c r="F32" s="13">
        <f>SUM(D33)</f>
        <v>0</v>
      </c>
    </row>
    <row r="33" spans="1:10" x14ac:dyDescent="0.2">
      <c r="A33">
        <v>225</v>
      </c>
      <c r="B33" s="12" t="s">
        <v>125</v>
      </c>
      <c r="C33" s="12"/>
      <c r="D33" s="13">
        <v>0</v>
      </c>
      <c r="E33" s="13"/>
      <c r="F33" s="13"/>
    </row>
    <row r="34" spans="1:10" ht="13.5" thickBot="1" x14ac:dyDescent="0.25">
      <c r="B34" s="23" t="s">
        <v>36</v>
      </c>
      <c r="C34" s="34"/>
      <c r="D34" s="24"/>
      <c r="E34" s="38" t="s">
        <v>24</v>
      </c>
      <c r="F34" s="25">
        <f>SUM(F28:F33)</f>
        <v>12190.539999999999</v>
      </c>
      <c r="H34" s="41"/>
    </row>
    <row r="35" spans="1:10" ht="13.5" thickTop="1" x14ac:dyDescent="0.2">
      <c r="B35" s="12"/>
      <c r="C35" s="12"/>
      <c r="D35" s="13"/>
      <c r="E35" s="13"/>
      <c r="F35" s="13"/>
    </row>
    <row r="36" spans="1:10" x14ac:dyDescent="0.2">
      <c r="B36" s="36" t="s">
        <v>37</v>
      </c>
      <c r="C36" s="10"/>
      <c r="D36" s="14"/>
      <c r="E36" s="14"/>
      <c r="F36" s="14"/>
    </row>
    <row r="37" spans="1:10" x14ac:dyDescent="0.2">
      <c r="B37" s="11" t="s">
        <v>38</v>
      </c>
      <c r="C37" s="12"/>
      <c r="D37" s="13"/>
      <c r="E37" s="13" t="s">
        <v>24</v>
      </c>
      <c r="F37" s="13">
        <f>SUM(D38)</f>
        <v>690000</v>
      </c>
    </row>
    <row r="38" spans="1:10" x14ac:dyDescent="0.2">
      <c r="A38">
        <v>310</v>
      </c>
      <c r="B38" s="12" t="s">
        <v>39</v>
      </c>
      <c r="C38" s="12" t="s">
        <v>24</v>
      </c>
      <c r="D38" s="13">
        <v>690000</v>
      </c>
      <c r="E38" s="13"/>
      <c r="F38" s="13"/>
    </row>
    <row r="39" spans="1:10" x14ac:dyDescent="0.2">
      <c r="B39" s="11" t="s">
        <v>40</v>
      </c>
      <c r="C39" s="12"/>
      <c r="D39" s="13" t="s">
        <v>0</v>
      </c>
      <c r="E39" s="13"/>
      <c r="F39" s="13">
        <f>SUM(D40)</f>
        <v>137924.57</v>
      </c>
    </row>
    <row r="40" spans="1:10" x14ac:dyDescent="0.2">
      <c r="A40">
        <v>320</v>
      </c>
      <c r="B40" s="12" t="s">
        <v>40</v>
      </c>
      <c r="C40" s="12"/>
      <c r="D40" s="13">
        <v>137924.57</v>
      </c>
      <c r="E40" s="13"/>
      <c r="F40" s="13"/>
    </row>
    <row r="41" spans="1:10" x14ac:dyDescent="0.2">
      <c r="B41" s="11" t="s">
        <v>41</v>
      </c>
      <c r="C41" s="12"/>
      <c r="D41" s="13"/>
      <c r="E41" s="13"/>
      <c r="F41" s="13">
        <f>SUM(D42:D43)</f>
        <v>372106.2</v>
      </c>
    </row>
    <row r="42" spans="1:10" x14ac:dyDescent="0.2">
      <c r="A42">
        <v>340</v>
      </c>
      <c r="B42" s="12" t="s">
        <v>97</v>
      </c>
      <c r="C42" s="12"/>
      <c r="D42" s="13">
        <v>383002.31</v>
      </c>
      <c r="E42" s="13"/>
      <c r="F42" s="13"/>
      <c r="H42" s="41"/>
    </row>
    <row r="43" spans="1:10" x14ac:dyDescent="0.2">
      <c r="A43">
        <v>341</v>
      </c>
      <c r="B43" s="10" t="s">
        <v>98</v>
      </c>
      <c r="C43" s="10"/>
      <c r="D43" s="14">
        <f>+F141</f>
        <v>-10896.109999999997</v>
      </c>
      <c r="E43" s="14"/>
      <c r="F43" s="14"/>
      <c r="I43" s="41"/>
    </row>
    <row r="44" spans="1:10" x14ac:dyDescent="0.2">
      <c r="B44" s="11" t="s">
        <v>42</v>
      </c>
      <c r="C44" s="12"/>
      <c r="D44" s="13"/>
      <c r="E44" s="37" t="s">
        <v>24</v>
      </c>
      <c r="F44" s="15">
        <f>SUM(F37:F43)</f>
        <v>1200030.77</v>
      </c>
      <c r="H44" s="41"/>
      <c r="I44" s="41"/>
    </row>
    <row r="45" spans="1:10" x14ac:dyDescent="0.2">
      <c r="B45" s="12"/>
      <c r="C45" s="12"/>
      <c r="D45" s="13"/>
      <c r="E45" s="13"/>
      <c r="F45" s="13"/>
      <c r="H45" s="41"/>
      <c r="I45" s="41"/>
      <c r="J45" s="41"/>
    </row>
    <row r="46" spans="1:10" ht="13.5" thickBot="1" x14ac:dyDescent="0.25">
      <c r="B46" s="23" t="s">
        <v>43</v>
      </c>
      <c r="C46" s="34"/>
      <c r="D46" s="24"/>
      <c r="E46" s="35" t="s">
        <v>24</v>
      </c>
      <c r="F46" s="25">
        <f>SUM(F34:F41)</f>
        <v>1212221.31</v>
      </c>
      <c r="H46" s="106"/>
      <c r="I46" s="41"/>
    </row>
    <row r="47" spans="1:10" ht="13.5" thickTop="1" x14ac:dyDescent="0.2">
      <c r="A47" s="39"/>
      <c r="B47" s="39"/>
      <c r="C47" s="39"/>
      <c r="D47" s="40"/>
      <c r="E47" s="40"/>
      <c r="F47" s="40"/>
      <c r="I47" s="41"/>
    </row>
    <row r="48" spans="1:10" x14ac:dyDescent="0.2">
      <c r="A48" s="39"/>
      <c r="B48" s="39"/>
      <c r="C48" s="39"/>
      <c r="D48" s="40"/>
      <c r="E48" s="40"/>
      <c r="F48" s="40"/>
      <c r="I48" s="41"/>
    </row>
    <row r="49" spans="1:9" x14ac:dyDescent="0.2">
      <c r="A49" s="39"/>
      <c r="B49" s="39"/>
      <c r="C49" s="39"/>
      <c r="D49" s="40"/>
      <c r="E49" s="40"/>
      <c r="F49" s="40"/>
      <c r="I49" s="41"/>
    </row>
    <row r="50" spans="1:9" x14ac:dyDescent="0.2">
      <c r="A50" s="7"/>
      <c r="B50" s="8"/>
      <c r="C50" s="8"/>
      <c r="D50" s="9"/>
      <c r="E50" s="9"/>
      <c r="F50" s="9"/>
    </row>
    <row r="51" spans="1:9" x14ac:dyDescent="0.2">
      <c r="A51" s="7"/>
      <c r="B51" s="8"/>
      <c r="C51" s="8"/>
      <c r="D51" s="9"/>
      <c r="E51" s="9"/>
      <c r="F51" s="9"/>
    </row>
    <row r="52" spans="1:9" x14ac:dyDescent="0.2">
      <c r="A52" s="7"/>
      <c r="B52" s="8"/>
      <c r="C52" s="8"/>
      <c r="D52" s="9"/>
      <c r="E52" s="9"/>
      <c r="F52" s="9">
        <f>+F25-F46</f>
        <v>0</v>
      </c>
    </row>
    <row r="53" spans="1:9" x14ac:dyDescent="0.2">
      <c r="A53" s="7"/>
      <c r="B53" s="8"/>
      <c r="C53" s="8"/>
      <c r="D53" s="9"/>
      <c r="E53" s="9"/>
      <c r="F53" s="9"/>
    </row>
    <row r="54" spans="1:9" x14ac:dyDescent="0.2">
      <c r="A54" s="7"/>
      <c r="B54" s="8"/>
      <c r="C54" s="8"/>
      <c r="D54" s="9"/>
      <c r="E54" s="9"/>
      <c r="F54" s="9"/>
    </row>
    <row r="55" spans="1:9" x14ac:dyDescent="0.2">
      <c r="A55" s="7"/>
      <c r="B55" s="8" t="s">
        <v>136</v>
      </c>
      <c r="C55" s="8"/>
      <c r="D55" s="9"/>
      <c r="E55" s="9"/>
      <c r="F55" s="9"/>
    </row>
    <row r="56" spans="1:9" x14ac:dyDescent="0.2">
      <c r="A56" s="7"/>
      <c r="B56" s="8" t="s">
        <v>137</v>
      </c>
      <c r="C56" s="8"/>
      <c r="D56" s="9"/>
      <c r="E56" s="9"/>
      <c r="F56" s="9"/>
    </row>
    <row r="57" spans="1:9" x14ac:dyDescent="0.2">
      <c r="A57" s="7"/>
      <c r="B57" s="8"/>
      <c r="C57" s="8"/>
      <c r="D57" s="9"/>
      <c r="E57" s="9"/>
      <c r="F57" s="9"/>
    </row>
    <row r="58" spans="1:9" s="82" customFormat="1" x14ac:dyDescent="0.2">
      <c r="A58" s="79"/>
      <c r="B58" s="80"/>
      <c r="C58" s="80"/>
      <c r="D58" s="81"/>
      <c r="E58" s="81"/>
      <c r="F58" s="81"/>
    </row>
    <row r="59" spans="1:9" s="82" customFormat="1" x14ac:dyDescent="0.2">
      <c r="A59">
        <v>7</v>
      </c>
      <c r="B59" s="80"/>
      <c r="C59" s="80"/>
      <c r="D59" s="81"/>
      <c r="E59" s="81"/>
      <c r="F59" s="81"/>
    </row>
    <row r="60" spans="1:9" ht="15" x14ac:dyDescent="0.25">
      <c r="B60" s="78"/>
      <c r="D60" s="41"/>
      <c r="E60" s="41"/>
      <c r="F60" s="41"/>
    </row>
    <row r="61" spans="1:9" x14ac:dyDescent="0.2">
      <c r="D61" s="41"/>
      <c r="E61" s="41"/>
      <c r="F61" s="41"/>
    </row>
    <row r="64" spans="1:9" x14ac:dyDescent="0.2">
      <c r="B64" s="1"/>
    </row>
    <row r="65" spans="1:6" x14ac:dyDescent="0.2">
      <c r="B65" s="1"/>
    </row>
    <row r="66" spans="1:6" x14ac:dyDescent="0.2">
      <c r="B66" s="1" t="s">
        <v>44</v>
      </c>
    </row>
    <row r="67" spans="1:6" x14ac:dyDescent="0.2">
      <c r="B67" s="1" t="s">
        <v>47</v>
      </c>
    </row>
    <row r="68" spans="1:6" x14ac:dyDescent="0.2">
      <c r="B68" s="1" t="s">
        <v>140</v>
      </c>
    </row>
    <row r="69" spans="1:6" x14ac:dyDescent="0.2">
      <c r="B69" s="1" t="s">
        <v>46</v>
      </c>
    </row>
    <row r="72" spans="1:6" x14ac:dyDescent="0.2">
      <c r="B72" s="31" t="s">
        <v>80</v>
      </c>
      <c r="C72" s="32"/>
      <c r="D72" s="32"/>
      <c r="E72" s="32"/>
      <c r="F72" s="32"/>
    </row>
    <row r="73" spans="1:6" x14ac:dyDescent="0.2">
      <c r="B73" s="11" t="s">
        <v>81</v>
      </c>
      <c r="C73" s="12"/>
      <c r="D73" s="13"/>
      <c r="E73" s="37" t="s">
        <v>24</v>
      </c>
      <c r="F73" s="13">
        <f>SUM(D74:D74)</f>
        <v>114285.71</v>
      </c>
    </row>
    <row r="74" spans="1:6" x14ac:dyDescent="0.2">
      <c r="A74">
        <v>610</v>
      </c>
      <c r="B74" s="12" t="s">
        <v>82</v>
      </c>
      <c r="C74" s="12" t="s">
        <v>24</v>
      </c>
      <c r="D74" s="13">
        <v>114285.71</v>
      </c>
      <c r="E74" s="13"/>
      <c r="F74" s="13"/>
    </row>
    <row r="75" spans="1:6" ht="13.5" thickBot="1" x14ac:dyDescent="0.25">
      <c r="B75" s="23" t="s">
        <v>83</v>
      </c>
      <c r="C75" s="34"/>
      <c r="D75" s="24"/>
      <c r="E75" s="35" t="s">
        <v>24</v>
      </c>
      <c r="F75" s="25">
        <f>SUM(F73:F74)</f>
        <v>114285.71</v>
      </c>
    </row>
    <row r="76" spans="1:6" ht="13.5" thickTop="1" x14ac:dyDescent="0.2">
      <c r="D76" s="41"/>
      <c r="E76" s="41"/>
      <c r="F76" s="41"/>
    </row>
    <row r="77" spans="1:6" x14ac:dyDescent="0.2">
      <c r="B77" s="31" t="s">
        <v>84</v>
      </c>
      <c r="C77" s="32"/>
      <c r="D77" s="62"/>
      <c r="E77" s="62"/>
      <c r="F77" s="62"/>
    </row>
    <row r="78" spans="1:6" x14ac:dyDescent="0.2">
      <c r="B78" s="11" t="s">
        <v>85</v>
      </c>
      <c r="C78" s="12"/>
      <c r="D78" s="13"/>
      <c r="E78" s="13" t="s">
        <v>24</v>
      </c>
      <c r="F78" s="13">
        <f>SUM(D79:D79)</f>
        <v>114285.71</v>
      </c>
    </row>
    <row r="79" spans="1:6" x14ac:dyDescent="0.2">
      <c r="A79">
        <v>710</v>
      </c>
      <c r="B79" s="12" t="s">
        <v>86</v>
      </c>
      <c r="C79" s="12" t="s">
        <v>24</v>
      </c>
      <c r="D79" s="13">
        <v>114285.71</v>
      </c>
      <c r="E79" s="13"/>
      <c r="F79" s="13"/>
    </row>
    <row r="80" spans="1:6" ht="13.5" thickBot="1" x14ac:dyDescent="0.25">
      <c r="B80" s="23" t="s">
        <v>83</v>
      </c>
      <c r="C80" s="34"/>
      <c r="D80" s="24"/>
      <c r="E80" s="24" t="s">
        <v>24</v>
      </c>
      <c r="F80" s="25">
        <f>SUM(F78:F79)</f>
        <v>114285.71</v>
      </c>
    </row>
    <row r="81" spans="1:6" ht="13.5" thickTop="1" x14ac:dyDescent="0.2">
      <c r="B81" s="2"/>
      <c r="C81" s="4"/>
      <c r="D81" s="5"/>
      <c r="E81" s="5"/>
      <c r="F81" s="6"/>
    </row>
    <row r="82" spans="1:6" x14ac:dyDescent="0.2">
      <c r="B82" s="2"/>
      <c r="C82" s="4"/>
      <c r="D82" s="5"/>
      <c r="E82" s="5"/>
      <c r="F82" s="6"/>
    </row>
    <row r="83" spans="1:6" x14ac:dyDescent="0.2">
      <c r="B83" s="2"/>
      <c r="C83" s="4"/>
      <c r="D83" s="5"/>
      <c r="E83" s="5"/>
      <c r="F83" s="6"/>
    </row>
    <row r="84" spans="1:6" x14ac:dyDescent="0.2">
      <c r="B84" s="2"/>
      <c r="C84" s="4"/>
      <c r="D84" s="5"/>
      <c r="E84" s="5"/>
      <c r="F84" s="6"/>
    </row>
    <row r="85" spans="1:6" x14ac:dyDescent="0.2">
      <c r="B85" s="2"/>
      <c r="C85" s="4"/>
      <c r="D85" s="5"/>
      <c r="E85" s="5"/>
      <c r="F85" s="6"/>
    </row>
    <row r="86" spans="1:6" x14ac:dyDescent="0.2">
      <c r="B86" s="2"/>
      <c r="C86" s="4"/>
      <c r="D86" s="5"/>
      <c r="E86" s="5"/>
      <c r="F86" s="6"/>
    </row>
    <row r="87" spans="1:6" x14ac:dyDescent="0.2">
      <c r="B87" s="2"/>
      <c r="C87" s="4"/>
      <c r="D87" s="5"/>
      <c r="E87" s="5"/>
      <c r="F87" s="6"/>
    </row>
    <row r="88" spans="1:6" x14ac:dyDescent="0.2">
      <c r="B88" s="2"/>
      <c r="C88" s="4"/>
      <c r="D88" s="5"/>
      <c r="E88" s="5"/>
      <c r="F88" s="6"/>
    </row>
    <row r="89" spans="1:6" x14ac:dyDescent="0.2">
      <c r="B89" s="2"/>
      <c r="C89" s="4"/>
      <c r="D89" s="5"/>
      <c r="E89" s="5"/>
      <c r="F89" s="6"/>
    </row>
    <row r="90" spans="1:6" x14ac:dyDescent="0.2">
      <c r="B90" s="2"/>
      <c r="C90" s="4"/>
      <c r="D90" s="5"/>
      <c r="E90" s="5"/>
      <c r="F90" s="6"/>
    </row>
    <row r="91" spans="1:6" x14ac:dyDescent="0.2">
      <c r="B91" s="2"/>
      <c r="C91" s="4"/>
      <c r="D91" s="5"/>
      <c r="E91" s="5"/>
      <c r="F91" s="6"/>
    </row>
    <row r="92" spans="1:6" x14ac:dyDescent="0.2">
      <c r="B92" s="2"/>
      <c r="C92" s="4"/>
      <c r="D92" s="5"/>
      <c r="E92" s="5"/>
      <c r="F92" s="6"/>
    </row>
    <row r="93" spans="1:6" x14ac:dyDescent="0.2">
      <c r="A93" s="7"/>
      <c r="B93" s="8" t="s">
        <v>136</v>
      </c>
      <c r="C93" s="8"/>
      <c r="D93" s="9"/>
      <c r="E93" s="9"/>
      <c r="F93" s="9"/>
    </row>
    <row r="94" spans="1:6" x14ac:dyDescent="0.2">
      <c r="A94" s="7"/>
      <c r="B94" s="8" t="s">
        <v>138</v>
      </c>
      <c r="C94" s="8"/>
      <c r="D94" s="9"/>
      <c r="E94" s="9"/>
      <c r="F94" s="9"/>
    </row>
    <row r="95" spans="1:6" x14ac:dyDescent="0.2">
      <c r="B95" s="2"/>
      <c r="C95" s="4"/>
      <c r="D95" s="5"/>
      <c r="E95" s="5"/>
      <c r="F95" s="6"/>
    </row>
    <row r="96" spans="1:6" x14ac:dyDescent="0.2">
      <c r="B96" s="2"/>
      <c r="C96" s="4"/>
      <c r="D96" s="5"/>
      <c r="E96" s="5"/>
      <c r="F96" s="6"/>
    </row>
    <row r="99" spans="2:6" x14ac:dyDescent="0.2">
      <c r="B99" s="2"/>
      <c r="C99" s="4"/>
      <c r="D99" s="5"/>
      <c r="E99" s="5"/>
      <c r="F99" s="6"/>
    </row>
    <row r="101" spans="2:6" x14ac:dyDescent="0.2">
      <c r="D101" s="41"/>
    </row>
    <row r="102" spans="2:6" x14ac:dyDescent="0.2">
      <c r="B102" s="2"/>
      <c r="C102" s="4"/>
      <c r="D102" s="3" t="s">
        <v>0</v>
      </c>
      <c r="E102" s="5"/>
      <c r="F102" s="6"/>
    </row>
    <row r="104" spans="2:6" x14ac:dyDescent="0.2">
      <c r="B104" s="1"/>
    </row>
    <row r="105" spans="2:6" x14ac:dyDescent="0.2">
      <c r="B105" s="1"/>
    </row>
    <row r="106" spans="2:6" x14ac:dyDescent="0.2">
      <c r="B106" s="1" t="s">
        <v>44</v>
      </c>
    </row>
    <row r="107" spans="2:6" x14ac:dyDescent="0.2">
      <c r="B107" s="1" t="s">
        <v>87</v>
      </c>
    </row>
    <row r="108" spans="2:6" x14ac:dyDescent="0.2">
      <c r="B108" s="1" t="s">
        <v>45</v>
      </c>
    </row>
    <row r="109" spans="2:6" x14ac:dyDescent="0.2">
      <c r="B109" s="1" t="s">
        <v>141</v>
      </c>
    </row>
    <row r="110" spans="2:6" x14ac:dyDescent="0.2">
      <c r="B110" s="1" t="s">
        <v>46</v>
      </c>
    </row>
    <row r="111" spans="2:6" x14ac:dyDescent="0.2">
      <c r="B111" s="1"/>
    </row>
    <row r="112" spans="2:6" x14ac:dyDescent="0.2">
      <c r="B112" s="2" t="s">
        <v>0</v>
      </c>
      <c r="C112" s="4"/>
      <c r="D112" s="4"/>
      <c r="E112" s="4"/>
    </row>
    <row r="113" spans="1:7" x14ac:dyDescent="0.2">
      <c r="B113" s="31" t="s">
        <v>2</v>
      </c>
      <c r="C113" s="32"/>
      <c r="D113" s="42" t="s">
        <v>142</v>
      </c>
      <c r="E113" s="42" t="s">
        <v>0</v>
      </c>
      <c r="F113" s="43" t="s">
        <v>48</v>
      </c>
    </row>
    <row r="114" spans="1:7" x14ac:dyDescent="0.2">
      <c r="A114" t="s">
        <v>0</v>
      </c>
      <c r="B114" s="11" t="s">
        <v>3</v>
      </c>
      <c r="C114" s="13" t="s">
        <v>24</v>
      </c>
      <c r="D114" s="15">
        <f>SUM(D115:D116)</f>
        <v>0</v>
      </c>
      <c r="E114" s="13" t="s">
        <v>24</v>
      </c>
      <c r="F114" s="15">
        <f>SUM(F115:F116)</f>
        <v>0</v>
      </c>
    </row>
    <row r="115" spans="1:7" x14ac:dyDescent="0.2">
      <c r="A115">
        <v>510</v>
      </c>
      <c r="B115" s="12" t="s">
        <v>4</v>
      </c>
      <c r="C115" s="12" t="s">
        <v>0</v>
      </c>
      <c r="D115" s="13">
        <v>0</v>
      </c>
      <c r="E115" s="13"/>
      <c r="F115" s="77">
        <v>0</v>
      </c>
      <c r="G115" s="41"/>
    </row>
    <row r="116" spans="1:7" x14ac:dyDescent="0.2">
      <c r="A116">
        <v>512</v>
      </c>
      <c r="B116" s="12" t="s">
        <v>5</v>
      </c>
      <c r="C116" s="12"/>
      <c r="D116" s="13">
        <v>0</v>
      </c>
      <c r="E116" s="13"/>
      <c r="F116" s="13">
        <v>0</v>
      </c>
      <c r="G116" s="41"/>
    </row>
    <row r="117" spans="1:7" x14ac:dyDescent="0.2">
      <c r="B117" s="26" t="s">
        <v>6</v>
      </c>
      <c r="C117" s="27"/>
      <c r="D117" s="27"/>
      <c r="E117" s="27" t="s">
        <v>0</v>
      </c>
      <c r="F117" s="27"/>
    </row>
    <row r="118" spans="1:7" x14ac:dyDescent="0.2">
      <c r="A118" t="s">
        <v>0</v>
      </c>
      <c r="B118" s="11" t="s">
        <v>7</v>
      </c>
      <c r="C118" s="13" t="s">
        <v>24</v>
      </c>
      <c r="D118" s="15">
        <f>SUM(D119:D121)</f>
        <v>2256.1800000000003</v>
      </c>
      <c r="E118" s="13" t="s">
        <v>24</v>
      </c>
      <c r="F118" s="15">
        <f>SUM(F119:F121)</f>
        <v>30183.07</v>
      </c>
    </row>
    <row r="119" spans="1:7" x14ac:dyDescent="0.2">
      <c r="A119">
        <v>410</v>
      </c>
      <c r="B119" s="12" t="s">
        <v>8</v>
      </c>
      <c r="C119" s="12" t="s">
        <v>0</v>
      </c>
      <c r="D119" s="13">
        <v>339</v>
      </c>
      <c r="E119" s="13"/>
      <c r="F119" s="13">
        <v>4068</v>
      </c>
      <c r="G119" s="41"/>
    </row>
    <row r="120" spans="1:7" x14ac:dyDescent="0.2">
      <c r="A120">
        <v>412</v>
      </c>
      <c r="B120" s="12" t="s">
        <v>9</v>
      </c>
      <c r="C120" s="12"/>
      <c r="D120" s="13"/>
      <c r="E120" s="13"/>
      <c r="F120" s="13"/>
    </row>
    <row r="121" spans="1:7" x14ac:dyDescent="0.2">
      <c r="A121" t="s">
        <v>0</v>
      </c>
      <c r="B121" s="12" t="s">
        <v>10</v>
      </c>
      <c r="C121" s="12"/>
      <c r="D121" s="13">
        <v>1917.18</v>
      </c>
      <c r="E121" s="13"/>
      <c r="F121" s="13">
        <v>26115.07</v>
      </c>
      <c r="G121" s="41"/>
    </row>
    <row r="122" spans="1:7" x14ac:dyDescent="0.2">
      <c r="B122" s="16" t="s">
        <v>11</v>
      </c>
      <c r="C122" s="17"/>
      <c r="D122" s="18"/>
      <c r="E122" s="18"/>
      <c r="F122" s="18"/>
    </row>
    <row r="123" spans="1:7" x14ac:dyDescent="0.2">
      <c r="B123" s="11" t="s">
        <v>12</v>
      </c>
      <c r="C123" s="12"/>
      <c r="D123" s="15">
        <f>SUM(D124)</f>
        <v>11.9</v>
      </c>
      <c r="E123" s="13" t="s">
        <v>0</v>
      </c>
      <c r="F123" s="15">
        <f>SUM(F124)</f>
        <v>142.80000000000001</v>
      </c>
    </row>
    <row r="124" spans="1:7" x14ac:dyDescent="0.2">
      <c r="A124">
        <v>413</v>
      </c>
      <c r="B124" s="10" t="s">
        <v>104</v>
      </c>
      <c r="C124" s="10" t="s">
        <v>0</v>
      </c>
      <c r="D124" s="14">
        <v>11.9</v>
      </c>
      <c r="E124" s="14"/>
      <c r="F124" s="22">
        <v>142.80000000000001</v>
      </c>
      <c r="G124" s="41"/>
    </row>
    <row r="125" spans="1:7" x14ac:dyDescent="0.2">
      <c r="A125" t="s">
        <v>0</v>
      </c>
      <c r="B125" s="28" t="s">
        <v>13</v>
      </c>
      <c r="C125" s="29" t="s">
        <v>24</v>
      </c>
      <c r="D125" s="30">
        <f>+D114-D118-D123</f>
        <v>-2268.0800000000004</v>
      </c>
      <c r="E125" s="29" t="s">
        <v>24</v>
      </c>
      <c r="F125" s="30">
        <f>+F114-F118-F123</f>
        <v>-30325.87</v>
      </c>
    </row>
    <row r="126" spans="1:7" x14ac:dyDescent="0.2">
      <c r="A126" t="s">
        <v>0</v>
      </c>
      <c r="B126" s="12" t="s">
        <v>14</v>
      </c>
      <c r="C126" s="12"/>
      <c r="D126" s="13" t="s">
        <v>0</v>
      </c>
      <c r="E126" s="13"/>
      <c r="F126" s="13" t="s">
        <v>0</v>
      </c>
    </row>
    <row r="127" spans="1:7" x14ac:dyDescent="0.2">
      <c r="B127" s="11" t="s">
        <v>15</v>
      </c>
      <c r="C127" s="12"/>
      <c r="D127" s="15">
        <f>SUM(D128:D129)</f>
        <v>1699.53</v>
      </c>
      <c r="E127" s="13"/>
      <c r="F127" s="15">
        <f>SUM(F128:F129)</f>
        <v>20736.310000000001</v>
      </c>
    </row>
    <row r="128" spans="1:7" x14ac:dyDescent="0.2">
      <c r="A128">
        <v>521</v>
      </c>
      <c r="B128" s="19" t="s">
        <v>99</v>
      </c>
      <c r="C128" s="12"/>
      <c r="D128" s="13">
        <v>0</v>
      </c>
      <c r="E128" s="13"/>
      <c r="F128" s="13">
        <v>4</v>
      </c>
      <c r="G128" s="41"/>
    </row>
    <row r="129" spans="1:8" x14ac:dyDescent="0.2">
      <c r="A129">
        <v>524</v>
      </c>
      <c r="B129" s="20" t="s">
        <v>16</v>
      </c>
      <c r="C129" s="10"/>
      <c r="D129" s="14">
        <v>1699.53</v>
      </c>
      <c r="E129" s="14"/>
      <c r="F129" s="14">
        <v>20732.310000000001</v>
      </c>
      <c r="G129" s="41"/>
    </row>
    <row r="130" spans="1:8" x14ac:dyDescent="0.2">
      <c r="B130" s="28" t="s">
        <v>17</v>
      </c>
      <c r="C130" s="29" t="s">
        <v>24</v>
      </c>
      <c r="D130" s="30">
        <f>+D125+D127</f>
        <v>-568.55000000000041</v>
      </c>
      <c r="E130" s="29" t="s">
        <v>24</v>
      </c>
      <c r="F130" s="30">
        <f>+F125+F127</f>
        <v>-9589.5599999999977</v>
      </c>
    </row>
    <row r="131" spans="1:8" x14ac:dyDescent="0.2">
      <c r="A131" t="s">
        <v>0</v>
      </c>
      <c r="B131" s="11" t="s">
        <v>18</v>
      </c>
      <c r="C131" s="12" t="s">
        <v>0</v>
      </c>
      <c r="D131" s="15">
        <f>SUM(D132:D134)</f>
        <v>100.14</v>
      </c>
      <c r="E131" s="13"/>
      <c r="F131" s="15">
        <f>SUM(F132:F134)</f>
        <v>1001.67</v>
      </c>
    </row>
    <row r="132" spans="1:8" x14ac:dyDescent="0.2">
      <c r="A132">
        <v>423</v>
      </c>
      <c r="B132" s="12" t="s">
        <v>122</v>
      </c>
      <c r="C132" s="12"/>
      <c r="D132" s="13">
        <v>0</v>
      </c>
      <c r="E132" s="13"/>
      <c r="F132" s="13">
        <v>0</v>
      </c>
      <c r="G132" s="41"/>
    </row>
    <row r="133" spans="1:8" x14ac:dyDescent="0.2">
      <c r="A133">
        <v>425</v>
      </c>
      <c r="B133" s="12" t="s">
        <v>19</v>
      </c>
      <c r="C133" s="12"/>
      <c r="D133" s="13">
        <v>100.14</v>
      </c>
      <c r="E133" s="13"/>
      <c r="F133" s="13">
        <v>1001.67</v>
      </c>
      <c r="G133" s="41"/>
    </row>
    <row r="134" spans="1:8" x14ac:dyDescent="0.2">
      <c r="A134">
        <v>426</v>
      </c>
      <c r="B134" s="12" t="s">
        <v>133</v>
      </c>
      <c r="C134" s="12"/>
      <c r="D134" s="13">
        <v>0</v>
      </c>
      <c r="E134" s="13"/>
      <c r="F134" s="13">
        <v>0</v>
      </c>
      <c r="G134" s="41"/>
    </row>
    <row r="135" spans="1:8" x14ac:dyDescent="0.2">
      <c r="B135" s="28" t="s">
        <v>20</v>
      </c>
      <c r="C135" s="29" t="s">
        <v>24</v>
      </c>
      <c r="D135" s="30">
        <f>+D130-D131</f>
        <v>-668.6900000000004</v>
      </c>
      <c r="E135" s="29" t="s">
        <v>24</v>
      </c>
      <c r="F135" s="30">
        <f>+F130-F131</f>
        <v>-10591.229999999998</v>
      </c>
    </row>
    <row r="136" spans="1:8" x14ac:dyDescent="0.2">
      <c r="A136">
        <v>320</v>
      </c>
      <c r="B136" s="19" t="s">
        <v>1</v>
      </c>
      <c r="C136" s="13"/>
      <c r="D136" s="21">
        <v>0</v>
      </c>
      <c r="E136" s="21"/>
      <c r="F136" s="21">
        <v>0</v>
      </c>
      <c r="G136" s="41"/>
    </row>
    <row r="137" spans="1:8" x14ac:dyDescent="0.2">
      <c r="A137">
        <v>440</v>
      </c>
      <c r="B137" s="20" t="s">
        <v>22</v>
      </c>
      <c r="C137" s="14"/>
      <c r="D137" s="22"/>
      <c r="E137" s="14"/>
      <c r="F137" s="22">
        <v>0</v>
      </c>
      <c r="G137" s="41"/>
    </row>
    <row r="138" spans="1:8" x14ac:dyDescent="0.2">
      <c r="B138" s="28" t="s">
        <v>23</v>
      </c>
      <c r="C138" s="29" t="s">
        <v>0</v>
      </c>
      <c r="D138" s="30">
        <f>+D135-D137</f>
        <v>-668.6900000000004</v>
      </c>
      <c r="E138" s="29" t="s">
        <v>0</v>
      </c>
      <c r="F138" s="30">
        <f>+F135-F137</f>
        <v>-10591.229999999998</v>
      </c>
      <c r="G138" s="41"/>
      <c r="H138" s="41"/>
    </row>
    <row r="139" spans="1:8" x14ac:dyDescent="0.2">
      <c r="A139">
        <v>530</v>
      </c>
      <c r="B139" s="19" t="s">
        <v>100</v>
      </c>
      <c r="C139" s="12"/>
      <c r="D139" s="21">
        <v>0</v>
      </c>
      <c r="E139" s="13"/>
      <c r="F139" s="21"/>
      <c r="G139" s="41"/>
    </row>
    <row r="140" spans="1:8" x14ac:dyDescent="0.2">
      <c r="A140">
        <v>430</v>
      </c>
      <c r="B140" s="19" t="s">
        <v>93</v>
      </c>
      <c r="C140" s="12"/>
      <c r="D140" s="13">
        <v>-0.01</v>
      </c>
      <c r="E140" s="13"/>
      <c r="F140" s="13">
        <v>304.88</v>
      </c>
      <c r="G140" s="41"/>
    </row>
    <row r="141" spans="1:8" ht="13.5" thickBot="1" x14ac:dyDescent="0.25">
      <c r="B141" s="23" t="s">
        <v>21</v>
      </c>
      <c r="C141" s="24" t="s">
        <v>24</v>
      </c>
      <c r="D141" s="25">
        <f>+D135-D136-D137+D139-D140</f>
        <v>-668.6800000000004</v>
      </c>
      <c r="E141" s="83" t="s">
        <v>24</v>
      </c>
      <c r="F141" s="25">
        <f>+F135-F136-F137+F139-F140</f>
        <v>-10896.109999999997</v>
      </c>
      <c r="G141" s="41"/>
    </row>
    <row r="142" spans="1:8" ht="13.5" thickTop="1" x14ac:dyDescent="0.2">
      <c r="A142" s="39"/>
      <c r="B142" s="39"/>
      <c r="C142" s="39"/>
      <c r="D142" s="40"/>
      <c r="E142" s="40"/>
      <c r="F142" s="40"/>
    </row>
    <row r="143" spans="1:8" x14ac:dyDescent="0.2">
      <c r="A143" s="39"/>
      <c r="B143" s="39"/>
      <c r="C143" s="39"/>
      <c r="D143" s="40"/>
      <c r="E143" s="40"/>
      <c r="F143" s="40"/>
    </row>
    <row r="144" spans="1:8" x14ac:dyDescent="0.2">
      <c r="A144" s="39"/>
      <c r="B144" s="39"/>
      <c r="C144" s="39"/>
      <c r="D144" s="40"/>
      <c r="E144" s="40"/>
      <c r="F144" s="40"/>
    </row>
    <row r="145" spans="1:6" x14ac:dyDescent="0.2">
      <c r="A145" s="39"/>
      <c r="B145" s="39"/>
      <c r="C145" s="39"/>
      <c r="D145" s="40"/>
      <c r="E145" s="40"/>
      <c r="F145" s="40"/>
    </row>
    <row r="146" spans="1:6" x14ac:dyDescent="0.2">
      <c r="A146" s="39"/>
      <c r="B146" s="39"/>
      <c r="C146" s="39"/>
      <c r="D146" s="40"/>
      <c r="E146" s="40"/>
      <c r="F146" s="40"/>
    </row>
    <row r="147" spans="1:6" x14ac:dyDescent="0.2">
      <c r="A147" s="39"/>
      <c r="B147" s="39"/>
      <c r="C147" s="39"/>
      <c r="D147" s="40"/>
      <c r="E147" s="40"/>
      <c r="F147" s="40"/>
    </row>
    <row r="148" spans="1:6" x14ac:dyDescent="0.2">
      <c r="A148" s="39"/>
      <c r="B148" s="39"/>
      <c r="C148" s="39"/>
      <c r="D148" s="40"/>
      <c r="E148" s="40"/>
      <c r="F148" s="3"/>
    </row>
    <row r="149" spans="1:6" x14ac:dyDescent="0.2">
      <c r="A149" s="39"/>
      <c r="B149" s="39"/>
      <c r="C149" s="39"/>
      <c r="D149" s="40"/>
      <c r="E149" s="40"/>
      <c r="F149" s="3"/>
    </row>
    <row r="150" spans="1:6" x14ac:dyDescent="0.2">
      <c r="A150" s="7"/>
      <c r="B150" s="8" t="s">
        <v>136</v>
      </c>
      <c r="C150" s="8"/>
      <c r="D150" s="9"/>
      <c r="E150" s="9"/>
      <c r="F150" s="9"/>
    </row>
    <row r="151" spans="1:6" x14ac:dyDescent="0.2">
      <c r="A151" s="7"/>
      <c r="B151" s="8" t="s">
        <v>137</v>
      </c>
      <c r="C151" s="8"/>
      <c r="D151" s="9"/>
      <c r="E151" s="9"/>
      <c r="F151" s="9"/>
    </row>
    <row r="155" spans="1:6" x14ac:dyDescent="0.2">
      <c r="A155">
        <v>7</v>
      </c>
    </row>
    <row r="156" spans="1:6" x14ac:dyDescent="0.2">
      <c r="D156" s="41"/>
      <c r="E156" s="41"/>
      <c r="F156" s="41"/>
    </row>
    <row r="157" spans="1:6" x14ac:dyDescent="0.2">
      <c r="D157" s="41"/>
      <c r="E157" s="41"/>
      <c r="F157" s="41"/>
    </row>
    <row r="158" spans="1:6" x14ac:dyDescent="0.2">
      <c r="E158" s="41"/>
      <c r="F158" s="41"/>
    </row>
    <row r="159" spans="1:6" x14ac:dyDescent="0.2">
      <c r="E159" s="41"/>
      <c r="F159" s="41"/>
    </row>
    <row r="161" spans="1:8" x14ac:dyDescent="0.2">
      <c r="B161" s="1"/>
    </row>
    <row r="162" spans="1:8" x14ac:dyDescent="0.2">
      <c r="B162" s="1"/>
    </row>
    <row r="163" spans="1:8" x14ac:dyDescent="0.2">
      <c r="B163" s="1" t="s">
        <v>105</v>
      </c>
    </row>
    <row r="164" spans="1:8" x14ac:dyDescent="0.2">
      <c r="B164" s="1" t="s">
        <v>106</v>
      </c>
    </row>
    <row r="165" spans="1:8" x14ac:dyDescent="0.2">
      <c r="B165" s="1" t="s">
        <v>143</v>
      </c>
    </row>
    <row r="166" spans="1:8" x14ac:dyDescent="0.2">
      <c r="B166" s="1" t="s">
        <v>107</v>
      </c>
    </row>
    <row r="167" spans="1:8" x14ac:dyDescent="0.2">
      <c r="B167" s="1"/>
    </row>
    <row r="168" spans="1:8" x14ac:dyDescent="0.2">
      <c r="D168" s="2" t="s">
        <v>0</v>
      </c>
    </row>
    <row r="169" spans="1:8" x14ac:dyDescent="0.2">
      <c r="A169" s="39"/>
      <c r="B169" s="31" t="s">
        <v>108</v>
      </c>
      <c r="C169" s="70"/>
      <c r="D169" s="70"/>
      <c r="E169" s="70"/>
      <c r="F169" s="32"/>
    </row>
    <row r="170" spans="1:8" x14ac:dyDescent="0.2">
      <c r="A170" s="39"/>
      <c r="B170" s="84" t="s">
        <v>109</v>
      </c>
      <c r="C170" s="85"/>
      <c r="D170" s="86" t="s">
        <v>0</v>
      </c>
      <c r="E170" s="85"/>
      <c r="F170" s="77"/>
    </row>
    <row r="171" spans="1:8" x14ac:dyDescent="0.2">
      <c r="A171" s="39"/>
      <c r="B171" s="84" t="s">
        <v>110</v>
      </c>
      <c r="C171" s="85"/>
      <c r="D171" s="86"/>
      <c r="E171" s="85"/>
      <c r="F171" s="77" t="s">
        <v>0</v>
      </c>
    </row>
    <row r="172" spans="1:8" x14ac:dyDescent="0.2">
      <c r="A172" s="39">
        <v>811</v>
      </c>
      <c r="B172" s="85" t="s">
        <v>111</v>
      </c>
      <c r="C172" s="85"/>
      <c r="D172" s="86" t="s">
        <v>0</v>
      </c>
      <c r="E172" s="85" t="s">
        <v>24</v>
      </c>
      <c r="F172" s="87">
        <v>0</v>
      </c>
      <c r="H172" s="75"/>
    </row>
    <row r="173" spans="1:8" x14ac:dyDescent="0.2">
      <c r="A173" s="39">
        <v>816</v>
      </c>
      <c r="B173" s="85" t="s">
        <v>112</v>
      </c>
      <c r="C173" s="85"/>
      <c r="D173" s="86"/>
      <c r="E173" s="85"/>
      <c r="F173" s="87">
        <v>0</v>
      </c>
    </row>
    <row r="174" spans="1:8" x14ac:dyDescent="0.2">
      <c r="A174" s="39"/>
      <c r="B174" s="85"/>
      <c r="C174" s="85"/>
      <c r="D174" s="86"/>
      <c r="E174" s="85"/>
      <c r="F174" s="87"/>
    </row>
    <row r="175" spans="1:8" ht="13.5" thickBot="1" x14ac:dyDescent="0.25">
      <c r="A175" s="39"/>
      <c r="B175" s="23" t="s">
        <v>113</v>
      </c>
      <c r="C175" s="71"/>
      <c r="D175" s="25" t="s">
        <v>0</v>
      </c>
      <c r="E175" s="71" t="s">
        <v>24</v>
      </c>
      <c r="F175" s="25">
        <f>SUM(F172:F174)</f>
        <v>0</v>
      </c>
      <c r="H175" s="39"/>
    </row>
    <row r="176" spans="1:8" ht="13.5" thickTop="1" x14ac:dyDescent="0.2">
      <c r="A176" s="39"/>
      <c r="B176" s="39"/>
      <c r="C176" s="39"/>
      <c r="D176" s="40"/>
      <c r="E176" s="39"/>
      <c r="H176" s="39"/>
    </row>
    <row r="177" spans="1:8" x14ac:dyDescent="0.2">
      <c r="A177" s="39"/>
      <c r="B177" s="39"/>
      <c r="C177" s="39"/>
      <c r="D177" s="40"/>
      <c r="E177" s="39"/>
      <c r="H177" s="39"/>
    </row>
    <row r="178" spans="1:8" x14ac:dyDescent="0.2">
      <c r="A178" s="39"/>
      <c r="B178" s="39"/>
      <c r="C178" s="39"/>
      <c r="D178" s="72"/>
      <c r="E178" s="39"/>
      <c r="H178" s="39"/>
    </row>
    <row r="179" spans="1:8" x14ac:dyDescent="0.2">
      <c r="A179" s="39"/>
      <c r="B179" s="31" t="s">
        <v>114</v>
      </c>
      <c r="C179" s="70"/>
      <c r="D179" s="73"/>
      <c r="E179" s="70"/>
      <c r="F179" s="32"/>
      <c r="H179" s="39"/>
    </row>
    <row r="180" spans="1:8" x14ac:dyDescent="0.2">
      <c r="A180" s="39"/>
      <c r="B180" s="84" t="s">
        <v>115</v>
      </c>
      <c r="C180" s="85"/>
      <c r="D180" s="86" t="s">
        <v>0</v>
      </c>
      <c r="E180" s="85"/>
      <c r="F180" s="88"/>
      <c r="H180" s="39"/>
    </row>
    <row r="181" spans="1:8" x14ac:dyDescent="0.2">
      <c r="A181" s="39"/>
      <c r="B181" s="84" t="s">
        <v>116</v>
      </c>
      <c r="C181" s="85"/>
      <c r="D181" s="86" t="s">
        <v>0</v>
      </c>
      <c r="E181" s="85"/>
      <c r="F181" s="88"/>
      <c r="H181" s="39"/>
    </row>
    <row r="182" spans="1:8" x14ac:dyDescent="0.2">
      <c r="A182" s="39">
        <v>910</v>
      </c>
      <c r="B182" s="85" t="s">
        <v>117</v>
      </c>
      <c r="C182" s="85"/>
      <c r="D182" s="86" t="s">
        <v>0</v>
      </c>
      <c r="E182" s="85" t="s">
        <v>24</v>
      </c>
      <c r="F182" s="87">
        <v>0</v>
      </c>
    </row>
    <row r="183" spans="1:8" x14ac:dyDescent="0.2">
      <c r="A183" s="39">
        <v>914</v>
      </c>
      <c r="B183" s="85" t="s">
        <v>118</v>
      </c>
      <c r="C183" s="85"/>
      <c r="D183" s="86"/>
      <c r="E183" s="85"/>
      <c r="F183" s="87">
        <v>0</v>
      </c>
    </row>
    <row r="184" spans="1:8" x14ac:dyDescent="0.2">
      <c r="A184" s="39"/>
      <c r="B184" s="85"/>
      <c r="C184" s="85"/>
      <c r="D184" s="89"/>
      <c r="E184" s="85"/>
      <c r="F184" s="86"/>
    </row>
    <row r="185" spans="1:8" ht="13.5" thickBot="1" x14ac:dyDescent="0.25">
      <c r="A185" s="39"/>
      <c r="B185" s="23" t="s">
        <v>119</v>
      </c>
      <c r="C185" s="71"/>
      <c r="D185" s="25" t="s">
        <v>0</v>
      </c>
      <c r="E185" s="71" t="s">
        <v>24</v>
      </c>
      <c r="F185" s="25">
        <f>SUM(F182:F184)</f>
        <v>0</v>
      </c>
    </row>
    <row r="186" spans="1:8" ht="13.5" thickTop="1" x14ac:dyDescent="0.2">
      <c r="A186" s="39"/>
      <c r="B186" s="2"/>
      <c r="C186" s="74"/>
      <c r="D186" s="6"/>
      <c r="E186" s="74"/>
      <c r="F186" s="6"/>
    </row>
    <row r="187" spans="1:8" x14ac:dyDescent="0.2">
      <c r="A187" s="39"/>
      <c r="B187" s="2"/>
      <c r="C187" s="74"/>
      <c r="D187" s="6"/>
      <c r="E187" s="74"/>
      <c r="F187" s="6"/>
    </row>
    <row r="188" spans="1:8" x14ac:dyDescent="0.2">
      <c r="A188" s="39"/>
      <c r="B188" s="2"/>
      <c r="C188" s="74"/>
      <c r="D188" s="6"/>
      <c r="E188" s="74"/>
      <c r="F188" s="6"/>
    </row>
    <row r="189" spans="1:8" x14ac:dyDescent="0.2">
      <c r="A189" s="39"/>
      <c r="B189" s="2"/>
      <c r="C189" s="74"/>
      <c r="D189" s="6"/>
      <c r="E189" s="74"/>
      <c r="F189" s="6"/>
    </row>
    <row r="190" spans="1:8" x14ac:dyDescent="0.2">
      <c r="A190" s="39"/>
      <c r="B190" s="2"/>
      <c r="C190" s="74"/>
      <c r="D190" s="6"/>
      <c r="E190" s="74"/>
      <c r="F190" s="6"/>
    </row>
    <row r="191" spans="1:8" x14ac:dyDescent="0.2">
      <c r="A191" s="39"/>
      <c r="B191" s="2"/>
      <c r="C191" s="74"/>
      <c r="D191" s="6"/>
      <c r="E191" s="74"/>
      <c r="F191" s="6"/>
    </row>
    <row r="192" spans="1:8" x14ac:dyDescent="0.2">
      <c r="A192" s="39"/>
      <c r="B192" s="2"/>
      <c r="C192" s="74"/>
      <c r="D192" s="6"/>
      <c r="E192" s="74"/>
      <c r="F192" s="6"/>
    </row>
    <row r="193" spans="1:6" x14ac:dyDescent="0.2">
      <c r="A193" s="39"/>
      <c r="B193" s="2"/>
      <c r="C193" s="74"/>
      <c r="D193" s="6"/>
      <c r="E193" s="74"/>
      <c r="F193" s="6"/>
    </row>
    <row r="194" spans="1:6" x14ac:dyDescent="0.2">
      <c r="A194" s="39"/>
      <c r="B194" s="2"/>
      <c r="C194" s="74"/>
      <c r="D194" s="6"/>
      <c r="E194" s="74"/>
      <c r="F194" s="6"/>
    </row>
    <row r="195" spans="1:6" x14ac:dyDescent="0.2">
      <c r="A195" s="39"/>
      <c r="B195" s="2"/>
      <c r="C195" s="74"/>
      <c r="D195" s="6"/>
      <c r="E195" s="74"/>
      <c r="F195" s="6"/>
    </row>
    <row r="196" spans="1:6" x14ac:dyDescent="0.2">
      <c r="A196" s="39"/>
      <c r="B196" s="2"/>
      <c r="C196" s="74"/>
      <c r="D196" s="6"/>
      <c r="E196" s="74"/>
      <c r="F196" s="6"/>
    </row>
    <row r="197" spans="1:6" x14ac:dyDescent="0.2">
      <c r="A197" s="39"/>
      <c r="B197" s="2"/>
      <c r="C197" s="74"/>
      <c r="D197" s="6"/>
      <c r="E197" s="74"/>
      <c r="F197" s="6"/>
    </row>
    <row r="198" spans="1:6" x14ac:dyDescent="0.2">
      <c r="A198" s="7"/>
      <c r="B198" s="8" t="s">
        <v>139</v>
      </c>
      <c r="C198" s="8"/>
      <c r="D198" s="9"/>
      <c r="E198" s="9"/>
      <c r="F198" s="9"/>
    </row>
    <row r="199" spans="1:6" x14ac:dyDescent="0.2">
      <c r="A199" s="7"/>
      <c r="B199" s="8" t="s">
        <v>137</v>
      </c>
      <c r="C199" s="8"/>
      <c r="D199" s="9"/>
      <c r="E199" s="9"/>
      <c r="F199" s="9"/>
    </row>
    <row r="200" spans="1:6" x14ac:dyDescent="0.2">
      <c r="A200" s="7"/>
      <c r="B200" s="8"/>
      <c r="C200" s="8"/>
      <c r="D200" s="9"/>
      <c r="E200" s="9"/>
      <c r="F200" s="9"/>
    </row>
    <row r="201" spans="1:6" x14ac:dyDescent="0.2">
      <c r="A201" s="7"/>
      <c r="B201" s="8"/>
      <c r="C201" s="8"/>
      <c r="D201" s="9"/>
      <c r="E201" s="9"/>
      <c r="F201" s="9"/>
    </row>
  </sheetData>
  <phoneticPr fontId="5" type="noConversion"/>
  <printOptions horizontalCentered="1"/>
  <pageMargins left="0.23622047244094491" right="0.15748031496062992" top="0.62992125984251968" bottom="0.15748031496062992" header="0.9055118110236221" footer="0.51181102362204722"/>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90" t="s">
        <v>127</v>
      </c>
      <c r="C1" s="91"/>
      <c r="D1" s="96"/>
      <c r="E1" s="96"/>
    </row>
    <row r="2" spans="2:5" x14ac:dyDescent="0.2">
      <c r="B2" s="90" t="s">
        <v>128</v>
      </c>
      <c r="C2" s="91"/>
      <c r="D2" s="96"/>
      <c r="E2" s="96"/>
    </row>
    <row r="3" spans="2:5" x14ac:dyDescent="0.2">
      <c r="B3" s="92"/>
      <c r="C3" s="92"/>
      <c r="D3" s="97"/>
      <c r="E3" s="97"/>
    </row>
    <row r="4" spans="2:5" ht="38.25" x14ac:dyDescent="0.2">
      <c r="B4" s="93" t="s">
        <v>129</v>
      </c>
      <c r="C4" s="92"/>
      <c r="D4" s="97"/>
      <c r="E4" s="97"/>
    </row>
    <row r="5" spans="2:5" x14ac:dyDescent="0.2">
      <c r="B5" s="92"/>
      <c r="C5" s="92"/>
      <c r="D5" s="97"/>
      <c r="E5" s="97"/>
    </row>
    <row r="6" spans="2:5" x14ac:dyDescent="0.2">
      <c r="B6" s="90" t="s">
        <v>130</v>
      </c>
      <c r="C6" s="91"/>
      <c r="D6" s="96"/>
      <c r="E6" s="98" t="s">
        <v>131</v>
      </c>
    </row>
    <row r="7" spans="2:5" ht="13.5" thickBot="1" x14ac:dyDescent="0.25">
      <c r="B7" s="92"/>
      <c r="C7" s="92"/>
      <c r="D7" s="97"/>
      <c r="E7" s="97"/>
    </row>
    <row r="8" spans="2:5" ht="39" thickBot="1" x14ac:dyDescent="0.25">
      <c r="B8" s="94" t="s">
        <v>132</v>
      </c>
      <c r="C8" s="95"/>
      <c r="D8" s="99"/>
      <c r="E8" s="100">
        <v>4</v>
      </c>
    </row>
    <row r="9" spans="2:5" x14ac:dyDescent="0.2">
      <c r="B9" s="92"/>
      <c r="C9" s="92"/>
      <c r="D9" s="97"/>
      <c r="E9" s="97"/>
    </row>
    <row r="10" spans="2:5" x14ac:dyDescent="0.2">
      <c r="B10" s="92"/>
      <c r="C10" s="92"/>
      <c r="D10" s="97"/>
      <c r="E10" s="9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BG</vt:lpstr>
      <vt:lpstr>ER</vt:lpstr>
      <vt:lpstr>OB</vt:lpstr>
      <vt:lpstr>IMPUESTO Diciembre 2019</vt:lpstr>
      <vt:lpstr>Diciembre 2019</vt:lpstr>
      <vt:lpstr>Compatibility Report</vt:lpstr>
      <vt:lpstr>'Diciembre 2019'!Print_Area</vt:lpstr>
    </vt:vector>
  </TitlesOfParts>
  <Company>WINDOWS 95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95</dc:creator>
  <cp:lastModifiedBy>Karla Alvarenga</cp:lastModifiedBy>
  <cp:lastPrinted>2020-01-30T20:27:34Z</cp:lastPrinted>
  <dcterms:created xsi:type="dcterms:W3CDTF">2000-02-24T20:17:31Z</dcterms:created>
  <dcterms:modified xsi:type="dcterms:W3CDTF">2020-01-30T20:27:54Z</dcterms:modified>
</cp:coreProperties>
</file>