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08BD35B5-5C30-4456-B8DA-C0D931B79F83}" xr6:coauthVersionLast="45" xr6:coauthVersionMax="45" xr10:uidLastSave="{00000000-0000-0000-0000-000000000000}"/>
  <bookViews>
    <workbookView xWindow="9600" yWindow="480" windowWidth="9900" windowHeight="10590" tabRatio="658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2" l="1"/>
  <c r="I41" i="2"/>
  <c r="I40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E85" i="3" l="1"/>
  <c r="E13" i="3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19" i="3" l="1"/>
  <c r="E90" i="3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4DFC76B7-5971-4E0A-9497-768406D45CA9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06C6A192-9470-4F44-8FD6-1E7996BCCA58}">
      <text>
        <r>
          <rPr>
            <b/>
            <sz val="9"/>
            <color indexed="81"/>
            <rFont val="Tahoma"/>
            <family val="2"/>
          </rPr>
          <t>Mes Año anterior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<sst xmlns="http://schemas.openxmlformats.org/spreadsheetml/2006/main" count="132" uniqueCount="120">
  <si>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</si>
  <si>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</si>
  <si>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</si>
  <si>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</si>
  <si>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</si>
  <si>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</si>
  <si>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</si>
  <si>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</si>
  <si>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</si>
  <si>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</si>
  <si>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</si>
  <si>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</si>
  <si>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</si>
  <si>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</si>
  <si>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</si>
  <si>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</si>
  <si>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</si>
  <si>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</si>
  <si>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</si>
  <si>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</si>
  <si>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</si>
  <si>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</si>
  <si>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</si>
  <si>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</si>
  <si>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</si>
  <si>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</si>
  <si>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</si>
  <si>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</si>
  <si>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</si>
  <si>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</si>
  <si>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</si>
  <si>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</si>
  <si>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</si>
  <si>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</si>
  <si>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</si>
  <si>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</si>
  <si>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</si>
  <si>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</si>
  <si>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</si>
  <si>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</si>
  <si>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</si>
  <si>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</si>
  <si>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</si>
  <si>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</si>
  <si>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</si>
  <si>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</si>
  <si>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</si>
  <si>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</si>
  <si>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</si>
  <si>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</si>
  <si>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</si>
  <si>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</si>
  <si>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</si>
  <si>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</si>
  <si>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</si>
  <si>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</si>
  <si>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</si>
  <si>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</si>
  <si>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</si>
  <si>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</si>
  <si>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</si>
  <si>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</si>
  <si>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</si>
  <si>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</si>
  <si>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</si>
  <si>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</si>
  <si>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</si>
  <si>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</si>
  <si>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</si>
  <si>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</si>
  <si>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</si>
  <si>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</si>
  <si>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</si>
  <si>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</si>
  <si>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</si>
  <si>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</si>
  <si>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</si>
  <si>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</si>
  <si>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</si>
  <si>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</si>
  <si>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</si>
  <si>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</si>
  <si>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</si>
  <si>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</si>
  <si>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</si>
  <si>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</si>
  <si>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</si>
  <si>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</si>
  <si>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</si>
  <si>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</si>
  <si>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</si>
  <si>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</si>
  <si>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</si>
  <si>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</si>
  <si>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</si>
  <si>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</si>
  <si>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</si>
  <si>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</si>
  <si>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</si>
  <si>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</si>
  <si>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</si>
  <si>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</si>
  <si>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</si>
  <si>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</si>
  <si>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</si>
  <si>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</si>
  <si>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</si>
  <si>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</si>
  <si>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</si>
  <si>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</si>
  <si>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</si>
  <si>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</si>
  <si>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</si>
  <si>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</si>
  <si>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</si>
  <si>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</si>
  <si>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31.01.2020</t>
  </si>
  <si>
    <t>ESTADO DE RESULTADOS DEL 1o.DE ENERO AL 31 DE ENERO 2020</t>
  </si>
  <si>
    <t>31.01.2019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</si>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</sst>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tabSelected="1" view="pageBreakPreview" topLeftCell="A23" zoomScale="80" zoomScaleNormal="80" zoomScaleSheetLayoutView="80" workbookViewId="0">
      <selection activeCell="D51" sqref="D51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87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117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116</v>
      </c>
      <c r="I12" s="10"/>
      <c r="J12" s="11" t="s">
        <v>118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277.60000000000002</v>
      </c>
      <c r="I15" s="63"/>
      <c r="J15" s="43">
        <v>276.5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277.60000000000002</v>
      </c>
      <c r="I17" s="63"/>
      <c r="J17" s="64">
        <f>+J16+J15</f>
        <v>276.5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80">
        <v>169.8</v>
      </c>
      <c r="I19" s="63"/>
      <c r="J19" s="43">
        <v>161.9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107.80000000000001</v>
      </c>
      <c r="I21" s="63"/>
      <c r="J21" s="64">
        <f>+J17-J19</f>
        <v>114.6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107.80000000000001</v>
      </c>
      <c r="I32" s="63"/>
      <c r="J32" s="64">
        <f>+J21-J30</f>
        <v>114.6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25.3</v>
      </c>
      <c r="I36" s="63"/>
      <c r="J36" s="53">
        <v>8.1999999999999993</v>
      </c>
      <c r="K36" s="8"/>
    </row>
    <row r="37" spans="2:11" x14ac:dyDescent="0.2">
      <c r="D37" s="8" t="s">
        <v>11</v>
      </c>
      <c r="E37" s="8"/>
      <c r="F37" s="8"/>
      <c r="G37" s="8"/>
      <c r="H37" s="53">
        <v>0</v>
      </c>
      <c r="I37" s="63"/>
      <c r="J37" s="53">
        <v>0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2.2000000000000002</v>
      </c>
      <c r="I41" s="63"/>
      <c r="J41" s="43">
        <v>-7.4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81</v>
      </c>
      <c r="D44" s="83"/>
      <c r="E44" s="83"/>
      <c r="F44" s="83"/>
      <c r="G44" s="78"/>
      <c r="H44" s="64">
        <f>H32-H35-H36-H37-H38+H41+H42</f>
        <v>84.700000000000017</v>
      </c>
      <c r="I44" s="64"/>
      <c r="J44" s="64">
        <f>J32-J35-J36-J37-J38+J41+J42</f>
        <v>98.999999999999986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15.2</v>
      </c>
      <c r="I48" s="63"/>
      <c r="J48" s="53">
        <v>17.899999999999999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69.500000000000014</v>
      </c>
      <c r="I52" s="63"/>
      <c r="J52" s="59">
        <f>J44-J48-J49</f>
        <v>81.099999999999994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114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4" t="s">
        <v>98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44" zoomScale="80" zoomScaleNormal="90" zoomScaleSheetLayoutView="80" workbookViewId="0">
      <selection activeCell="I26" sqref="I26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87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112</v>
      </c>
      <c r="C7" s="89"/>
      <c r="D7" s="89"/>
      <c r="E7" s="89"/>
      <c r="F7" s="89"/>
      <c r="G7" s="89"/>
      <c r="H7" s="89"/>
      <c r="I7" s="89"/>
    </row>
    <row r="8" spans="2:11" x14ac:dyDescent="0.2">
      <c r="B8" s="89" t="s">
        <v>16</v>
      </c>
      <c r="C8" s="89"/>
      <c r="D8" s="89"/>
      <c r="E8" s="89"/>
      <c r="F8" s="89"/>
      <c r="G8" s="89"/>
      <c r="H8" s="89"/>
      <c r="I8" s="89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102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116</v>
      </c>
      <c r="H11" s="25"/>
      <c r="I11" s="11" t="s">
        <v>115</v>
      </c>
    </row>
    <row r="12" spans="2:11" x14ac:dyDescent="0.2">
      <c r="B12" s="13" t="s">
        <v>103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149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259.60000000000002</v>
      </c>
      <c r="H14" s="25"/>
      <c r="I14" s="25">
        <f>53.7+34.8</f>
        <v>88.5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166.3</v>
      </c>
      <c r="H16" s="25"/>
      <c r="I16" s="26">
        <v>84.2</v>
      </c>
      <c r="J16" s="25"/>
    </row>
    <row r="17" spans="1:12" x14ac:dyDescent="0.2">
      <c r="B17"/>
      <c r="C17" s="18" t="s">
        <v>105</v>
      </c>
      <c r="D17" s="31"/>
      <c r="E17" s="25"/>
      <c r="F17" s="25"/>
      <c r="G17" s="36">
        <f>SUM(G13:G16)</f>
        <v>574.90000000000009</v>
      </c>
      <c r="H17" s="36"/>
      <c r="I17" s="36">
        <f>SUM(I13:I16)</f>
        <v>531.1</v>
      </c>
      <c r="J17" s="36"/>
    </row>
    <row r="18" spans="1:12" ht="15" customHeight="1" x14ac:dyDescent="0.2"/>
    <row r="19" spans="1:12" x14ac:dyDescent="0.2">
      <c r="A19"/>
      <c r="B19" s="13" t="s">
        <v>104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13578</v>
      </c>
      <c r="H20" s="25"/>
      <c r="I20" s="25">
        <f>7726.3+5102+820.3</f>
        <v>13648.599999999999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99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106</v>
      </c>
      <c r="D24" s="31"/>
      <c r="E24" s="25"/>
      <c r="F24" s="25"/>
      <c r="G24" s="36">
        <f>SUM(G20:G23)</f>
        <v>17078</v>
      </c>
      <c r="H24" s="25"/>
      <c r="I24" s="36">
        <f>SUM(I20:I23)</f>
        <v>17148.599999999999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107</v>
      </c>
      <c r="D27" s="30"/>
      <c r="E27" s="25"/>
      <c r="F27" s="25"/>
      <c r="G27" s="38">
        <f>+G24+G17</f>
        <v>17652.900000000001</v>
      </c>
      <c r="H27" s="25"/>
      <c r="I27" s="38">
        <f>+I24+I17</f>
        <v>17679.699999999997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103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1321.4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1321.4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488.7</v>
      </c>
      <c r="H40" s="25"/>
      <c r="I40" s="25">
        <f>485.3+40</f>
        <v>525.29999999999995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193.1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681.8</v>
      </c>
      <c r="H42" s="25"/>
      <c r="I42" s="36">
        <f>SUM(I40:I41)</f>
        <v>663.19999999999993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108</v>
      </c>
      <c r="D44"/>
      <c r="E44"/>
      <c r="F44"/>
      <c r="G44" s="36">
        <f>G38+G42</f>
        <v>2003.2</v>
      </c>
      <c r="H44" s="25"/>
      <c r="I44" s="36">
        <f>I38+I42</f>
        <v>2026.3432499999999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104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100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7394.9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109</v>
      </c>
      <c r="D51" s="25"/>
      <c r="E51" s="25"/>
      <c r="F51" s="25"/>
      <c r="G51" s="36">
        <f>SUM(G48:G49)</f>
        <v>8323.7999999999993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101</v>
      </c>
      <c r="G53" s="64">
        <f>+G44+G51</f>
        <v>10327</v>
      </c>
      <c r="H53" s="25"/>
      <c r="I53" s="64">
        <f>+I44+I51</f>
        <v>10423.27814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69.5</v>
      </c>
      <c r="H60" s="25"/>
      <c r="I60" s="43">
        <v>921</v>
      </c>
      <c r="J60" s="25"/>
    </row>
    <row r="61" spans="2:12" x14ac:dyDescent="0.2">
      <c r="B61" s="25"/>
      <c r="C61" s="6" t="s">
        <v>110</v>
      </c>
      <c r="D61" s="31"/>
      <c r="E61" s="25"/>
      <c r="F61" s="25"/>
      <c r="G61" s="37">
        <f>SUM(G57:G60)</f>
        <v>7325.8969999999999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111</v>
      </c>
      <c r="D63" s="30"/>
      <c r="E63" s="25"/>
      <c r="F63" s="25"/>
      <c r="G63" s="22">
        <f>+G53+G61</f>
        <v>17652.897000000001</v>
      </c>
      <c r="H63" s="36"/>
      <c r="I63" s="22">
        <f>+I53+I61</f>
        <v>17679.778140000002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-3.0000000006111804E-3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92</v>
      </c>
      <c r="C70" s="86"/>
      <c r="D70" s="25"/>
      <c r="F70" s="90" t="s">
        <v>98</v>
      </c>
      <c r="G70" s="91"/>
      <c r="H70" s="25"/>
      <c r="I70" s="32"/>
    </row>
    <row r="71" spans="2:9" x14ac:dyDescent="0.2">
      <c r="B71" s="86"/>
      <c r="C71" s="86"/>
      <c r="D71" s="25"/>
      <c r="E71"/>
      <c r="F71" s="87"/>
      <c r="G71" s="87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8"/>
      <c r="C74" s="88"/>
      <c r="D74" s="88"/>
      <c r="E74" s="88"/>
      <c r="F74" s="88"/>
      <c r="G74" s="88"/>
      <c r="H74" s="88"/>
      <c r="I74" s="25"/>
    </row>
    <row r="75" spans="2:9" x14ac:dyDescent="0.2">
      <c r="B75" s="88"/>
      <c r="C75" s="88"/>
      <c r="D75" s="88"/>
      <c r="E75" s="88"/>
      <c r="F75" s="88"/>
      <c r="G75" s="88"/>
      <c r="H75" s="88"/>
    </row>
    <row r="76" spans="2:9" x14ac:dyDescent="0.2">
      <c r="B76" s="85"/>
      <c r="C76" s="85"/>
      <c r="D76" s="85"/>
      <c r="E76" s="85"/>
      <c r="F76" s="85"/>
      <c r="G76" s="85"/>
      <c r="H76" s="85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zoomScale="80" zoomScaleNormal="80" workbookViewId="0">
      <selection activeCell="H38" sqref="H38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119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148.80000000000001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149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39.700000000000003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259.60000000000002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v>53.7</v>
      </c>
      <c r="F81" s="25"/>
      <c r="G81" s="25"/>
      <c r="H81" s="56">
        <v>61.6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18.7+65.5</f>
        <v>84.2</v>
      </c>
      <c r="F85" s="25"/>
      <c r="G85" s="25"/>
      <c r="H85" s="25">
        <v>0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137.9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4614.5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8521.7000000000007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293.39999999999998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113</v>
      </c>
      <c r="D118" s="23"/>
      <c r="E118" s="23">
        <v>0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-3610.2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13520.600000000002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1321.4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1321.4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1.1000000000000001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485.3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486.40000000000003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7394.9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7394.9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2020-02-21T17:09:09Z</cp:lastPrinted>
  <dcterms:created xsi:type="dcterms:W3CDTF">2009-05-06T00:19:57Z</dcterms:created>
  <dcterms:modified xsi:type="dcterms:W3CDTF">2020-02-24T21:51:49Z</dcterms:modified>
</cp:coreProperties>
</file>