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AtlantidaSecurities\Estados financieros 2020\EF enero 2020\"/>
    </mc:Choice>
  </mc:AlternateContent>
  <bookViews>
    <workbookView xWindow="4230" yWindow="3885" windowWidth="16200" windowHeight="936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2" l="1"/>
  <c r="C96" i="2"/>
  <c r="C90" i="2"/>
  <c r="C84" i="2"/>
  <c r="C83" i="2"/>
  <c r="C81" i="2"/>
  <c r="C77" i="2"/>
  <c r="C76" i="2"/>
  <c r="C51" i="2"/>
  <c r="C48" i="2"/>
  <c r="C46" i="2"/>
  <c r="C45" i="2"/>
  <c r="C41" i="2"/>
  <c r="C37" i="2"/>
  <c r="C35" i="2"/>
  <c r="C34" i="2"/>
  <c r="C27" i="2"/>
  <c r="C26" i="2"/>
  <c r="C25" i="2"/>
  <c r="C20" i="2"/>
  <c r="C19" i="2"/>
  <c r="C18" i="2"/>
  <c r="C16" i="2"/>
  <c r="C15" i="2"/>
  <c r="C14" i="2"/>
  <c r="C13" i="2"/>
  <c r="C97" i="2" l="1"/>
  <c r="C38" i="2" l="1"/>
  <c r="C85" i="2" l="1"/>
  <c r="C78" i="2"/>
  <c r="A70" i="2"/>
  <c r="A63" i="2"/>
  <c r="C42" i="2"/>
  <c r="C28" i="2"/>
  <c r="C21" i="2"/>
  <c r="C86" i="2" l="1"/>
  <c r="C91" i="2" s="1"/>
  <c r="C98" i="2" s="1"/>
  <c r="C30" i="2"/>
  <c r="C54" i="2" l="1"/>
  <c r="C55" i="2" s="1"/>
</calcChain>
</file>

<file path=xl/sharedStrings.xml><?xml version="1.0" encoding="utf-8"?>
<sst xmlns="http://schemas.openxmlformats.org/spreadsheetml/2006/main" count="73" uniqueCount="71">
  <si>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</si>
  <si>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</si>
  <si>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</si>
  <si>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</si>
  <si>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</si>
  <si>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</si>
  <si>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</si>
  <si>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</si>
  <si>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</si>
  <si>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</si>
  <si>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</si>
  <si>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</si>
  <si>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</si>
  <si>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</si>
  <si>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</si>
  <si>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</si>
  <si>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</si>
  <si>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</si>
  <si>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</si>
  <si>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</si>
  <si>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</si>
  <si>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</si>
  <si>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</si>
  <si>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</si>
  <si>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</si>
  <si>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</si>
  <si>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</si>
  <si>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</si>
  <si>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</si>
  <si>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</si>
  <si>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</si>
  <si>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</si>
  <si>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</si>
  <si>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</si>
  <si>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</si>
  <si>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</si>
  <si>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</si>
  <si>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</si>
  <si>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</si>
  <si>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</si>
  <si>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</si>
  <si>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</si>
  <si>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</si>
  <si>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</si>
  <si>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</si>
  <si>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</si>
  <si>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</si>
  <si>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</si>
  <si>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</si>
  <si>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</si>
  <si>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</si>
  <si>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</si>
  <si>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</si>
  <si>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</si>
  <si>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</si>
  <si>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</si>
  <si>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</si>
  <si>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</si>
  <si>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</si>
  <si>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</si>
  <si>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</si>
  <si>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</si>
  <si>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</si>
  <si>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</si>
  <si>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</si>
  <si>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</si>
  <si>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</si>
  <si>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</si>
  <si>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Al 31 de Enero 2020</t>
  </si>
  <si>
    <t>Del 01 al 31 de enero 2020</t>
  </si>
  <si>
    <t>Impuesto sobre la 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</si>
</sst>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165" fontId="3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tabSelected="1" zoomScaleNormal="100" workbookViewId="0">
      <selection activeCell="E55" sqref="E55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46" t="s">
        <v>0</v>
      </c>
      <c r="B1" s="46"/>
      <c r="C1" s="46"/>
    </row>
    <row r="2" spans="1:9">
      <c r="A2" s="46" t="s">
        <v>1</v>
      </c>
      <c r="B2" s="46"/>
      <c r="C2" s="46"/>
    </row>
    <row r="3" spans="1:9">
      <c r="A3" s="46" t="s">
        <v>67</v>
      </c>
      <c r="B3" s="46"/>
      <c r="C3" s="46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46" t="s">
        <v>3</v>
      </c>
      <c r="B6" s="46"/>
      <c r="C6" s="46"/>
    </row>
    <row r="7" spans="1:9" ht="17.25" customHeight="1">
      <c r="A7" s="47" t="s">
        <v>68</v>
      </c>
      <c r="B7" s="47"/>
      <c r="C7" s="47"/>
    </row>
    <row r="8" spans="1:9" ht="22.5" customHeight="1" thickBot="1">
      <c r="A8" s="48" t="s">
        <v>60</v>
      </c>
      <c r="B8" s="48"/>
      <c r="C8" s="48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2020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226572.24/1000</f>
        <v>226.57223999999999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f>6119.94/1000</f>
        <v>6.1199399999999997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520285.49/1000</f>
        <v>520.28548999999998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7">
        <f>43404.11/1000</f>
        <v>43.404110000000003</v>
      </c>
      <c r="D16" s="2"/>
      <c r="E16" s="2"/>
      <c r="F16" s="10"/>
      <c r="G16" s="10"/>
      <c r="H16" s="10"/>
      <c r="I16" s="2"/>
    </row>
    <row r="17" spans="1:9" ht="13.5" hidden="1" customHeight="1">
      <c r="A17" s="1" t="s">
        <v>11</v>
      </c>
      <c r="C17" s="7">
        <v>0</v>
      </c>
      <c r="D17" s="2"/>
      <c r="E17" s="2"/>
      <c r="F17" s="10"/>
      <c r="G17" s="10"/>
      <c r="H17" s="10"/>
      <c r="I17" s="2"/>
    </row>
    <row r="18" spans="1:9" ht="13.5" customHeight="1">
      <c r="A18" s="1" t="s">
        <v>66</v>
      </c>
      <c r="C18" s="7">
        <f>505/1000</f>
        <v>0.505</v>
      </c>
      <c r="D18" s="2"/>
      <c r="E18" s="2"/>
      <c r="F18" s="10"/>
      <c r="G18" s="10"/>
      <c r="H18" s="10"/>
      <c r="I18" s="2"/>
    </row>
    <row r="19" spans="1:9" ht="13.5" customHeight="1">
      <c r="A19" s="1" t="s">
        <v>12</v>
      </c>
      <c r="C19" s="7">
        <f>18588.35/1000</f>
        <v>18.588349999999998</v>
      </c>
      <c r="D19" s="2"/>
      <c r="E19" s="2"/>
      <c r="F19" s="10"/>
      <c r="G19" s="10"/>
      <c r="H19" s="10"/>
      <c r="I19" s="2"/>
    </row>
    <row r="20" spans="1:9">
      <c r="A20" s="1" t="s">
        <v>13</v>
      </c>
      <c r="C20" s="7">
        <f>5020.11/1000</f>
        <v>5.0201099999999999</v>
      </c>
      <c r="D20" s="2"/>
      <c r="E20" s="2"/>
      <c r="F20" s="10"/>
      <c r="G20" s="10"/>
      <c r="H20" s="10"/>
      <c r="I20" s="2"/>
    </row>
    <row r="21" spans="1:9">
      <c r="A21" s="12" t="s">
        <v>14</v>
      </c>
      <c r="C21" s="13">
        <f>SUM(C13:C20)</f>
        <v>820.49523999999997</v>
      </c>
      <c r="D21" s="14"/>
      <c r="E21" s="14"/>
      <c r="F21" s="10"/>
      <c r="G21" s="2"/>
      <c r="H21" s="10"/>
      <c r="I21" s="2"/>
    </row>
    <row r="22" spans="1:9">
      <c r="A22" s="12"/>
      <c r="C22" s="15"/>
      <c r="D22" s="14"/>
      <c r="E22" s="14"/>
      <c r="F22" s="10"/>
      <c r="G22" s="2"/>
      <c r="H22" s="10"/>
      <c r="I22" s="2"/>
    </row>
    <row r="23" spans="1:9">
      <c r="A23" s="6" t="s">
        <v>15</v>
      </c>
      <c r="C23" s="8"/>
      <c r="D23" s="2"/>
      <c r="E23" s="2"/>
      <c r="F23" s="2"/>
      <c r="G23" s="2"/>
      <c r="H23" s="10"/>
      <c r="I23" s="2"/>
    </row>
    <row r="24" spans="1:9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9">
      <c r="A25" s="1" t="s">
        <v>17</v>
      </c>
      <c r="C25" s="8">
        <f>7451.27/1000</f>
        <v>7.4512700000000001</v>
      </c>
      <c r="D25" s="2"/>
      <c r="E25" s="2"/>
      <c r="F25" s="2"/>
      <c r="G25" s="2"/>
      <c r="H25" s="10"/>
      <c r="I25" s="2"/>
    </row>
    <row r="26" spans="1:9">
      <c r="A26" s="1" t="s">
        <v>18</v>
      </c>
      <c r="C26" s="7">
        <f>111631.8/1000</f>
        <v>111.6318</v>
      </c>
      <c r="D26" s="2"/>
      <c r="E26" s="2"/>
      <c r="F26" s="2"/>
      <c r="G26" s="2"/>
      <c r="H26" s="10"/>
      <c r="I26" s="2"/>
    </row>
    <row r="27" spans="1:9">
      <c r="A27" s="1" t="s">
        <v>19</v>
      </c>
      <c r="C27" s="7">
        <f>39500/1000</f>
        <v>39.5</v>
      </c>
      <c r="D27" s="2"/>
      <c r="E27" s="2"/>
      <c r="F27" s="16"/>
      <c r="G27" s="10"/>
      <c r="H27" s="10"/>
      <c r="I27" s="2"/>
    </row>
    <row r="28" spans="1:9">
      <c r="A28" s="12" t="s">
        <v>20</v>
      </c>
      <c r="C28" s="13">
        <f>SUM(C24:C27)</f>
        <v>158.58306999999999</v>
      </c>
      <c r="D28" s="14"/>
      <c r="E28" s="14"/>
      <c r="F28" s="10"/>
      <c r="G28" s="2"/>
      <c r="H28" s="10"/>
      <c r="I28" s="2"/>
    </row>
    <row r="29" spans="1:9">
      <c r="A29" s="17"/>
      <c r="C29" s="7"/>
      <c r="D29" s="2"/>
      <c r="E29" s="2"/>
      <c r="F29" s="16"/>
      <c r="G29" s="10"/>
      <c r="H29" s="10"/>
      <c r="I29" s="2"/>
    </row>
    <row r="30" spans="1:9" ht="13.5" thickBot="1">
      <c r="A30" s="12" t="s">
        <v>21</v>
      </c>
      <c r="C30" s="18">
        <f>+C28+C21</f>
        <v>979.07830999999999</v>
      </c>
      <c r="D30" s="9"/>
      <c r="E30" s="9"/>
      <c r="F30" s="2"/>
      <c r="G30" s="2"/>
      <c r="H30" s="10"/>
      <c r="I30" s="2"/>
    </row>
    <row r="31" spans="1:9" ht="13.5" thickTop="1">
      <c r="C31" s="8"/>
      <c r="D31" s="2"/>
      <c r="E31" s="2"/>
      <c r="F31" s="2"/>
      <c r="G31" s="2"/>
      <c r="H31" s="10"/>
      <c r="I31" s="2"/>
    </row>
    <row r="32" spans="1:9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64</v>
      </c>
      <c r="C34" s="8">
        <f>27.8/1000</f>
        <v>2.7800000000000002E-2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33510.43/1000</f>
        <v>33.510429999999999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>
        <v>14.69</v>
      </c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103583.46/1000</f>
        <v>103.58346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151.81169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61</v>
      </c>
      <c r="C40" s="35"/>
      <c r="D40" s="14"/>
      <c r="E40" s="14"/>
      <c r="F40" s="20"/>
      <c r="G40" s="2"/>
      <c r="H40" s="2"/>
      <c r="I40" s="2"/>
    </row>
    <row r="41" spans="1:9">
      <c r="A41" s="36" t="s">
        <v>62</v>
      </c>
      <c r="C41" s="37">
        <f>12146.7/1000</f>
        <v>12.146700000000001</v>
      </c>
      <c r="D41" s="14"/>
      <c r="E41" s="14"/>
      <c r="F41" s="20"/>
      <c r="G41" s="2"/>
      <c r="H41" s="2"/>
      <c r="I41" s="2"/>
    </row>
    <row r="42" spans="1:9">
      <c r="A42" s="12" t="s">
        <v>63</v>
      </c>
      <c r="C42" s="19">
        <f>SUM(C41)</f>
        <v>12.146700000000001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61972.6/1000</f>
        <v>61.9726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33</v>
      </c>
      <c r="C49" s="8"/>
      <c r="D49" s="2"/>
      <c r="E49" s="2"/>
      <c r="F49" s="2"/>
      <c r="G49" s="2"/>
      <c r="H49" s="2"/>
      <c r="I49" s="2"/>
    </row>
    <row r="50" spans="1:9">
      <c r="A50" s="1" t="s">
        <v>34</v>
      </c>
      <c r="C50" s="7"/>
      <c r="D50" s="21"/>
      <c r="E50" s="21"/>
      <c r="F50" s="2"/>
      <c r="G50" s="2"/>
      <c r="H50" s="2"/>
      <c r="I50" s="2"/>
    </row>
    <row r="51" spans="1:9">
      <c r="A51" s="1" t="s">
        <v>35</v>
      </c>
      <c r="B51" s="7"/>
      <c r="C51" s="7">
        <f>-202147.06/1000</f>
        <v>-202.14706000000001</v>
      </c>
      <c r="D51" s="2"/>
      <c r="E51" s="2"/>
      <c r="F51" s="10"/>
      <c r="G51" s="10"/>
      <c r="H51" s="10"/>
      <c r="I51" s="2"/>
    </row>
    <row r="52" spans="1:9">
      <c r="A52" s="1" t="s">
        <v>36</v>
      </c>
      <c r="B52" s="7"/>
      <c r="C52" s="7">
        <f>+C98</f>
        <v>31.862580000000008</v>
      </c>
      <c r="D52" s="2"/>
      <c r="E52" s="2"/>
      <c r="F52" s="10"/>
      <c r="G52" s="10"/>
      <c r="H52" s="10"/>
      <c r="I52" s="2"/>
    </row>
    <row r="53" spans="1:9">
      <c r="C53" s="22"/>
      <c r="D53" s="2"/>
      <c r="E53" s="2"/>
      <c r="F53" s="10"/>
      <c r="G53" s="10"/>
      <c r="H53" s="10"/>
      <c r="I53" s="2"/>
    </row>
    <row r="54" spans="1:9">
      <c r="A54" s="12" t="s">
        <v>37</v>
      </c>
      <c r="C54" s="19">
        <f>SUM(C45:C52)</f>
        <v>815.11991999999998</v>
      </c>
      <c r="D54" s="2"/>
      <c r="E54" s="2"/>
      <c r="F54" s="10"/>
      <c r="G54" s="10"/>
      <c r="H54" s="10"/>
      <c r="I54" s="2"/>
    </row>
    <row r="55" spans="1:9" ht="13.5" thickBot="1">
      <c r="A55" s="12" t="s">
        <v>38</v>
      </c>
      <c r="C55" s="18">
        <f>+C54+C42+C38</f>
        <v>979.07830999999999</v>
      </c>
      <c r="D55" s="9"/>
      <c r="E55" s="9"/>
      <c r="F55" s="10"/>
      <c r="G55" s="10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49" t="s">
        <v>39</v>
      </c>
      <c r="B61" s="49"/>
      <c r="C61" s="49"/>
    </row>
    <row r="62" spans="1:9">
      <c r="A62" s="49" t="s">
        <v>1</v>
      </c>
      <c r="B62" s="49"/>
      <c r="C62" s="49"/>
    </row>
    <row r="63" spans="1:9">
      <c r="A63" s="49" t="str">
        <f>+A3</f>
        <v>(Compañía Salvadoreña, Subsidiaria de Inversiones Financieras Atlántida, S.A.)</v>
      </c>
      <c r="B63" s="49"/>
      <c r="C63" s="49"/>
    </row>
    <row r="64" spans="1:9">
      <c r="A64" s="41" t="s">
        <v>2</v>
      </c>
      <c r="B64" s="41"/>
      <c r="C64" s="41"/>
    </row>
    <row r="65" spans="1:3">
      <c r="A65" s="41"/>
      <c r="B65" s="41"/>
      <c r="C65" s="41"/>
    </row>
    <row r="66" spans="1:3">
      <c r="A66" s="49" t="s">
        <v>40</v>
      </c>
      <c r="B66" s="49"/>
      <c r="C66" s="49"/>
    </row>
    <row r="67" spans="1:3">
      <c r="A67" s="41"/>
      <c r="B67" s="41"/>
      <c r="C67" s="41"/>
    </row>
    <row r="68" spans="1:3">
      <c r="A68" s="50" t="s">
        <v>69</v>
      </c>
      <c r="B68" s="50"/>
      <c r="C68" s="50"/>
    </row>
    <row r="69" spans="1:3">
      <c r="A69" s="41"/>
      <c r="B69" s="41"/>
      <c r="C69" s="41"/>
    </row>
    <row r="70" spans="1:3" ht="13.5" thickBot="1">
      <c r="A70" s="45" t="str">
        <f>+A8</f>
        <v>(Cifras en Miles de Dólares de los Estados Unidos de América)</v>
      </c>
      <c r="B70" s="45"/>
      <c r="C70" s="45"/>
    </row>
    <row r="71" spans="1:3" ht="13.5" thickTop="1">
      <c r="A71" s="27"/>
      <c r="B71" s="27"/>
      <c r="C71" s="27"/>
    </row>
    <row r="72" spans="1:3">
      <c r="A72" s="27"/>
      <c r="B72" s="27"/>
      <c r="C72" s="27"/>
    </row>
    <row r="73" spans="1:3">
      <c r="A73" s="27"/>
      <c r="B73" s="27"/>
      <c r="C73" s="27"/>
    </row>
    <row r="74" spans="1:3">
      <c r="A74" s="28" t="s">
        <v>41</v>
      </c>
      <c r="B74" s="27"/>
      <c r="C74" s="34">
        <v>2020</v>
      </c>
    </row>
    <row r="75" spans="1:3">
      <c r="A75" s="27" t="s">
        <v>42</v>
      </c>
      <c r="B75" s="27"/>
      <c r="C75" s="27"/>
    </row>
    <row r="76" spans="1:3">
      <c r="A76" s="27" t="s">
        <v>43</v>
      </c>
      <c r="B76" s="27"/>
      <c r="C76" s="7">
        <f>66681.25/1000</f>
        <v>66.681250000000006</v>
      </c>
    </row>
    <row r="77" spans="1:3">
      <c r="A77" s="27" t="s">
        <v>44</v>
      </c>
      <c r="B77" s="27"/>
      <c r="C77" s="22">
        <f>26604.14/1000</f>
        <v>26.604140000000001</v>
      </c>
    </row>
    <row r="78" spans="1:3">
      <c r="A78" s="27"/>
      <c r="B78" s="27"/>
      <c r="C78" s="29">
        <f>SUM(C76:C77)</f>
        <v>93.285390000000007</v>
      </c>
    </row>
    <row r="79" spans="1:3">
      <c r="A79" s="28" t="s">
        <v>45</v>
      </c>
      <c r="B79" s="27"/>
      <c r="C79" s="8"/>
    </row>
    <row r="80" spans="1:3">
      <c r="A80" s="27" t="s">
        <v>46</v>
      </c>
      <c r="B80" s="27"/>
      <c r="C80" s="8"/>
    </row>
    <row r="81" spans="1:3">
      <c r="A81" s="27" t="s">
        <v>47</v>
      </c>
      <c r="B81" s="27"/>
      <c r="C81" s="8">
        <f>27682.52/1000</f>
        <v>27.68252</v>
      </c>
    </row>
    <row r="82" spans="1:3">
      <c r="A82" s="27" t="s">
        <v>48</v>
      </c>
      <c r="B82" s="27"/>
      <c r="C82" s="8"/>
    </row>
    <row r="83" spans="1:3">
      <c r="A83" s="27" t="s">
        <v>49</v>
      </c>
      <c r="B83" s="27"/>
      <c r="C83" s="38">
        <f>20369.07/1000</f>
        <v>20.369070000000001</v>
      </c>
    </row>
    <row r="84" spans="1:3">
      <c r="A84" s="27" t="s">
        <v>50</v>
      </c>
      <c r="B84" s="27"/>
      <c r="C84" s="8">
        <f>1054.86/1000</f>
        <v>1.0548599999999999</v>
      </c>
    </row>
    <row r="85" spans="1:3">
      <c r="A85" s="27"/>
      <c r="B85" s="27"/>
      <c r="C85" s="38">
        <f>SUM(C81:C84)</f>
        <v>49.106450000000002</v>
      </c>
    </row>
    <row r="86" spans="1:3">
      <c r="A86" s="30" t="s">
        <v>51</v>
      </c>
      <c r="B86" s="27"/>
      <c r="C86" s="29">
        <f>+C78-C85</f>
        <v>44.178940000000004</v>
      </c>
    </row>
    <row r="87" spans="1:3">
      <c r="A87" s="27" t="s">
        <v>52</v>
      </c>
      <c r="B87" s="27"/>
      <c r="C87" s="7"/>
    </row>
    <row r="88" spans="1:3">
      <c r="A88" s="31" t="s">
        <v>53</v>
      </c>
      <c r="B88" s="27"/>
      <c r="C88" s="8"/>
    </row>
    <row r="89" spans="1:3" hidden="1">
      <c r="A89" s="27" t="s">
        <v>65</v>
      </c>
      <c r="B89" s="27"/>
      <c r="C89" s="8"/>
    </row>
    <row r="90" spans="1:3">
      <c r="A90" s="27" t="s">
        <v>54</v>
      </c>
      <c r="B90" s="27"/>
      <c r="C90" s="22">
        <f>13.26/1000</f>
        <v>1.3259999999999999E-2</v>
      </c>
    </row>
    <row r="91" spans="1:3">
      <c r="A91" s="27" t="s">
        <v>55</v>
      </c>
      <c r="B91" s="27"/>
      <c r="C91" s="32">
        <f>+C86+C89+C90</f>
        <v>44.192200000000007</v>
      </c>
    </row>
    <row r="92" spans="1:3">
      <c r="A92" s="27"/>
      <c r="B92" s="27"/>
      <c r="C92" s="32"/>
    </row>
    <row r="93" spans="1:3">
      <c r="A93" s="31" t="s">
        <v>56</v>
      </c>
      <c r="B93" s="27"/>
      <c r="C93" s="32"/>
    </row>
    <row r="94" spans="1:3">
      <c r="A94" s="27" t="s">
        <v>57</v>
      </c>
      <c r="B94" s="27"/>
      <c r="C94" s="8">
        <v>0</v>
      </c>
    </row>
    <row r="95" spans="1:3">
      <c r="A95" s="27" t="s">
        <v>58</v>
      </c>
      <c r="B95" s="27"/>
      <c r="C95" s="8">
        <v>0</v>
      </c>
    </row>
    <row r="96" spans="1:3">
      <c r="A96" s="27" t="s">
        <v>70</v>
      </c>
      <c r="B96" s="27"/>
      <c r="C96" s="22">
        <f>12329.62/1000</f>
        <v>12.32962</v>
      </c>
    </row>
    <row r="97" spans="1:3">
      <c r="A97" s="27"/>
      <c r="B97" s="27"/>
      <c r="C97" s="32">
        <f>SUM(C94:C96)</f>
        <v>12.32962</v>
      </c>
    </row>
    <row r="98" spans="1:3">
      <c r="A98" s="30" t="s">
        <v>59</v>
      </c>
      <c r="B98" s="27"/>
      <c r="C98" s="39">
        <f>+C91-C97</f>
        <v>31.862580000000008</v>
      </c>
    </row>
    <row r="99" spans="1:3" ht="13.5" thickBot="1">
      <c r="A99" s="33"/>
      <c r="B99" s="33"/>
      <c r="C99" s="33"/>
    </row>
    <row r="100" spans="1:3" ht="13.5" thickTop="1"/>
  </sheetData>
  <mergeCells count="12">
    <mergeCell ref="A70:C70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6:C66"/>
    <mergeCell ref="A68:C68"/>
  </mergeCells>
  <pageMargins left="1.1023622047244095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Edwin Esau Flores Campos</cp:lastModifiedBy>
  <cp:lastPrinted>2020-02-21T21:08:31Z</cp:lastPrinted>
  <dcterms:created xsi:type="dcterms:W3CDTF">2017-02-09T22:50:33Z</dcterms:created>
  <dcterms:modified xsi:type="dcterms:W3CDTF">2020-02-21T21:08:33Z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Owner">
    <vt:lpwstr>efloresc@bancatlan.sv</vt:lpwstr>
  </property>
  <property fmtid="{D5CDD505-2E9C-101B-9397-08002B2CF9AE}" pid="5" name="MSIP_Label_0c8a3dd5-7642-4cae-bef9-4a0180bd8370_SetDate">
    <vt:lpwstr>2020-02-18T16:02:51.8352395Z</vt:lpwstr>
  </property>
  <property fmtid="{D5CDD505-2E9C-101B-9397-08002B2CF9AE}" pid="6" name="MSIP_Label_0c8a3dd5-7642-4cae-bef9-4a0180bd8370_Name">
    <vt:lpwstr>Interna</vt:lpwstr>
  </property>
  <property fmtid="{D5CDD505-2E9C-101B-9397-08002B2CF9AE}" pid="7" name="MSIP_Label_0c8a3dd5-7642-4cae-bef9-4a0180bd8370_Application">
    <vt:lpwstr>Microsoft Azure Information Protection</vt:lpwstr>
  </property>
  <property fmtid="{D5CDD505-2E9C-101B-9397-08002B2CF9AE}" pid="8" name="MSIP_Label_0c8a3dd5-7642-4cae-bef9-4a0180bd8370_ActionId">
    <vt:lpwstr>38134136-41b6-4f35-abd4-b789f65c9290</vt:lpwstr>
  </property>
  <property fmtid="{D5CDD505-2E9C-101B-9397-08002B2CF9AE}" pid="9" name="MSIP_Label_0c8a3dd5-7642-4cae-bef9-4a0180bd8370_Extended_MSFT_Method">
    <vt:lpwstr>Manual</vt:lpwstr>
  </property>
  <property fmtid="{D5CDD505-2E9C-101B-9397-08002B2CF9AE}" pid="10" name="Sensitivity">
    <vt:lpwstr>Interna</vt:lpwstr>
  </property>
</Properties>
</file>