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AtlantidaSecurities\Cierre diciembre 2019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3" i="2" l="1"/>
  <c r="C102" i="2"/>
  <c r="C100" i="2"/>
  <c r="C99" i="2"/>
  <c r="C98" i="2"/>
  <c r="C95" i="2"/>
  <c r="C94" i="2"/>
  <c r="C90" i="2"/>
  <c r="C84" i="2"/>
  <c r="C83" i="2"/>
  <c r="C81" i="2"/>
  <c r="C77" i="2"/>
  <c r="C76" i="2"/>
  <c r="C52" i="2"/>
  <c r="C51" i="2"/>
  <c r="C48" i="2"/>
  <c r="C46" i="2"/>
  <c r="C45" i="2"/>
  <c r="C41" i="2"/>
  <c r="C37" i="2"/>
  <c r="C35" i="2"/>
  <c r="C34" i="2"/>
  <c r="C27" i="2"/>
  <c r="C26" i="2"/>
  <c r="C25" i="2"/>
  <c r="C13" i="2"/>
  <c r="C20" i="2"/>
  <c r="C16" i="2"/>
  <c r="C15" i="2"/>
  <c r="C96" i="2" l="1"/>
  <c r="C38" i="2" l="1"/>
  <c r="C85" i="2" l="1"/>
  <c r="C78" i="2"/>
  <c r="A70" i="2"/>
  <c r="A63" i="2"/>
  <c r="C42" i="2"/>
  <c r="C28" i="2"/>
  <c r="C21" i="2"/>
  <c r="C86" i="2" l="1"/>
  <c r="C91" i="2" s="1"/>
  <c r="C97" i="2" s="1"/>
  <c r="C30" i="2"/>
  <c r="C54" i="2" l="1"/>
  <c r="C55" i="2" s="1"/>
</calcChain>
</file>

<file path=xl/sharedStrings.xml><?xml version="1.0" encoding="utf-8"?>
<sst xmlns="http://schemas.openxmlformats.org/spreadsheetml/2006/main" count="78" uniqueCount="75">
  <si>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</si>
  <si>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</si>
  <si>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</si>
  <si>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</si>
  <si>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</si>
  <si>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</si>
  <si>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</si>
  <si>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</si>
  <si>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</si>
  <si>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</si>
  <si>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</si>
  <si>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</si>
  <si>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</si>
  <si>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</si>
  <si>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</si>
  <si>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</si>
  <si>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</si>
  <si>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</si>
  <si>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</si>
  <si>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</si>
  <si>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</si>
  <si>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</si>
  <si>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</si>
  <si>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</si>
  <si>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</si>
  <si>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</si>
  <si>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</si>
  <si>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</si>
  <si>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</si>
  <si>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</si>
  <si>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</si>
  <si>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</si>
  <si>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</si>
  <si>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</si>
  <si>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</si>
  <si>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</si>
  <si>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</si>
  <si>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</si>
  <si>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</si>
  <si>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</si>
  <si>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</si>
  <si>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</si>
  <si>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</si>
  <si>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</si>
  <si>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</si>
  <si>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</si>
  <si>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</si>
  <si>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</si>
  <si>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</si>
  <si>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</si>
  <si>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</si>
  <si>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</si>
  <si>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</si>
  <si>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</si>
  <si>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</si>
  <si>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</si>
  <si>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</si>
  <si>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</si>
  <si>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</si>
  <si>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</si>
  <si>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</si>
  <si>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</si>
  <si>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</si>
  <si>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</si>
  <si>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</si>
  <si>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</si>
  <si>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</si>
  <si>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31 de Diciembre 2019</t>
  </si>
  <si>
    <t>Del 01 de enero al 31 de Diciembre 2019</t>
  </si>
  <si>
    <t>Resultados despues de intereses y antes de impuestos</t>
  </si>
  <si>
    <t>Reserva legal</t>
  </si>
  <si>
    <t>Impuesto sobre la renta</t>
  </si>
  <si>
    <t>Resultado despues de impuestos</t>
  </si>
  <si>
    <t>Ingresos extraordinarios</t>
  </si>
  <si>
    <t>Resultado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</si>
</sst>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  <xf numFmtId="39" fontId="8" fillId="0" borderId="0" xfId="1" applyNumberFormat="1" applyFont="1" applyFill="1" applyBorder="1" applyAlignment="1">
      <alignment horizontal="right" wrapText="1"/>
    </xf>
    <xf numFmtId="39" fontId="8" fillId="0" borderId="5" xfId="1" applyNumberFormat="1" applyFont="1" applyFill="1" applyBorder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GridLines="0" tabSelected="1" topLeftCell="A58" zoomScaleNormal="100" workbookViewId="0">
      <selection activeCell="D93" sqref="D93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66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67</v>
      </c>
      <c r="B7" s="47"/>
      <c r="C7" s="47"/>
    </row>
    <row r="8" spans="1:9" ht="22.5" customHeight="1" thickBot="1">
      <c r="A8" s="48" t="s">
        <v>59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(161081.78-3700)/1000</f>
        <v>157.38177999999999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3.7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470285.49/1000</f>
        <v>470.28548999999998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97909.1/1000</f>
        <v>97.909100000000009</v>
      </c>
      <c r="D16" s="2"/>
      <c r="E16" s="2"/>
      <c r="F16" s="10"/>
      <c r="G16" s="10"/>
      <c r="H16" s="10"/>
      <c r="I16" s="2"/>
    </row>
    <row r="17" spans="1:9" ht="13.5" hidden="1" customHeight="1">
      <c r="A17" s="1" t="s">
        <v>11</v>
      </c>
      <c r="C17" s="7"/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0.505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16.945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5284.68/1000</f>
        <v>5.2846800000000007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752.01104999999995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7547.56/1000</f>
        <v>7.5475600000000007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111631.8/1000</f>
        <v>111.6318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40000/1000</f>
        <v>40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159.17936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911.19040999999993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f>27.8/1000</f>
        <v>2.7800000000000002E-2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12450.08/1000</f>
        <v>12.45008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14.69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88959.37/1000</f>
        <v>88.959369999999993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116.12724999999999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f>11805.82/1000</f>
        <v>11.805819999999999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11.805819999999999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-389223.48/1000</f>
        <v>-389.22348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187076.42/1000</f>
        <v>187.07642000000001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783.25734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911.19041000000004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68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27">
        <f>400813.28/1000</f>
        <v>400.81328000000002</v>
      </c>
    </row>
    <row r="77" spans="1:3">
      <c r="A77" s="27" t="s">
        <v>44</v>
      </c>
      <c r="B77" s="27"/>
      <c r="C77" s="22">
        <f>448476.32/1000</f>
        <v>448.47631999999999</v>
      </c>
    </row>
    <row r="78" spans="1:3">
      <c r="A78" s="27"/>
      <c r="B78" s="27"/>
      <c r="C78" s="29">
        <f>SUM(C76:C77)</f>
        <v>849.28960000000006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244605.27/1000</f>
        <v>244.60526999999999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311657.75/1000</f>
        <v>311.65775000000002</v>
      </c>
    </row>
    <row r="84" spans="1:3">
      <c r="A84" s="27" t="s">
        <v>50</v>
      </c>
      <c r="B84" s="27"/>
      <c r="C84" s="8">
        <f>13465.38/1000</f>
        <v>13.46538</v>
      </c>
    </row>
    <row r="85" spans="1:3">
      <c r="A85" s="27"/>
      <c r="B85" s="27"/>
      <c r="C85" s="38">
        <f>SUM(C81:C84)</f>
        <v>569.72839999999997</v>
      </c>
    </row>
    <row r="86" spans="1:3">
      <c r="A86" s="30" t="s">
        <v>51</v>
      </c>
      <c r="B86" s="27"/>
      <c r="C86" s="29">
        <f>+C78-C85</f>
        <v>279.5612000000001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64</v>
      </c>
      <c r="B89" s="27"/>
      <c r="C89" s="8"/>
    </row>
    <row r="90" spans="1:3">
      <c r="A90" s="27" t="s">
        <v>54</v>
      </c>
      <c r="B90" s="27"/>
      <c r="C90" s="22">
        <f>11668.57/1000</f>
        <v>11.668569999999999</v>
      </c>
    </row>
    <row r="91" spans="1:3">
      <c r="A91" s="27" t="s">
        <v>55</v>
      </c>
      <c r="B91" s="27"/>
      <c r="C91" s="32">
        <f>+C86+C89+C90</f>
        <v>291.22977000000009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f>356.48/1000</f>
        <v>0.35648000000000002</v>
      </c>
    </row>
    <row r="95" spans="1:3">
      <c r="A95" s="27" t="s">
        <v>58</v>
      </c>
      <c r="B95" s="27"/>
      <c r="C95" s="22">
        <f>5550.43/1000</f>
        <v>5.5504300000000004</v>
      </c>
    </row>
    <row r="96" spans="1:3">
      <c r="A96" s="27"/>
      <c r="B96" s="27"/>
      <c r="C96" s="32">
        <f>SUM(C94:C95)</f>
        <v>5.9069100000000008</v>
      </c>
    </row>
    <row r="97" spans="1:3">
      <c r="A97" s="30" t="s">
        <v>69</v>
      </c>
      <c r="B97" s="27"/>
      <c r="C97" s="39">
        <f>+C91-C96</f>
        <v>285.32286000000011</v>
      </c>
    </row>
    <row r="98" spans="1:3">
      <c r="A98" s="31" t="s">
        <v>70</v>
      </c>
      <c r="B98" s="27"/>
      <c r="C98" s="51">
        <f>19972.6/1000</f>
        <v>19.9726</v>
      </c>
    </row>
    <row r="99" spans="1:3">
      <c r="A99" s="31" t="s">
        <v>71</v>
      </c>
      <c r="B99" s="27"/>
      <c r="C99" s="52">
        <f>81941.13/1000</f>
        <v>81.941130000000001</v>
      </c>
    </row>
    <row r="100" spans="1:3">
      <c r="A100" s="30" t="s">
        <v>72</v>
      </c>
      <c r="B100" s="27"/>
      <c r="C100" s="39">
        <f>+C97-C98-C99</f>
        <v>183.40913000000012</v>
      </c>
    </row>
    <row r="101" spans="1:3">
      <c r="A101" s="30" t="s">
        <v>73</v>
      </c>
      <c r="B101" s="27"/>
      <c r="C101" s="39"/>
    </row>
    <row r="102" spans="1:3">
      <c r="A102" s="31" t="s">
        <v>73</v>
      </c>
      <c r="B102" s="27"/>
      <c r="C102" s="52">
        <f>3667.29/1000</f>
        <v>3.6672899999999999</v>
      </c>
    </row>
    <row r="103" spans="1:3">
      <c r="A103" s="30" t="s">
        <v>74</v>
      </c>
      <c r="B103" s="27"/>
      <c r="C103" s="39">
        <f>+C100+C102</f>
        <v>187.07642000000013</v>
      </c>
    </row>
    <row r="104" spans="1:3" ht="13.5" thickBot="1">
      <c r="A104" s="33"/>
      <c r="B104" s="33"/>
      <c r="C104" s="33"/>
    </row>
    <row r="105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2020-02-21T21:06:37Z</cp:lastPrinted>
  <dcterms:created xsi:type="dcterms:W3CDTF">2017-02-09T22:50:33Z</dcterms:created>
  <dcterms:modified xsi:type="dcterms:W3CDTF">2020-02-21T21:06:42Z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efloresc@bancatlan.sv</vt:lpwstr>
  </property>
  <property fmtid="{D5CDD505-2E9C-101B-9397-08002B2CF9AE}" pid="5" name="MSIP_Label_0c8a3dd5-7642-4cae-bef9-4a0180bd8370_SetDate">
    <vt:lpwstr>2020-02-21T21:04:25.5963670Z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fae451c7-947e-490e-bfd9-0630b26662c2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