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Bolsa de Valores\"/>
    </mc:Choice>
  </mc:AlternateContent>
  <xr:revisionPtr revIDLastSave="0" documentId="8_{53CD4B56-589F-4213-B20F-700DAC69BB86}" xr6:coauthVersionLast="45" xr6:coauthVersionMax="45" xr10:uidLastSave="{00000000-0000-0000-0000-000000000000}"/>
  <bookViews>
    <workbookView xWindow="-120" yWindow="-120" windowWidth="29040" windowHeight="15840" xr2:uid="{B43D8922-2068-4108-96B5-E3A040D4A872}"/>
  </bookViews>
  <sheets>
    <sheet name="Balance Institucional" sheetId="2" r:id="rId1"/>
    <sheet name="Estados de Resultados Inst." sheetId="3" r:id="rId2"/>
    <sheet name="Hoja1" sheetId="1" r:id="rId3"/>
  </sheets>
  <externalReferences>
    <externalReference r:id="rId4"/>
  </externalReferences>
  <definedNames>
    <definedName name="_xlnm.Print_Area" localSheetId="0">'Balance Institucional'!$A$1:$J$59</definedName>
    <definedName name="_xlnm.Print_Area" localSheetId="1">'Estados de Resultados Inst.'!$A$1:$G$65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3" l="1"/>
  <c r="F36" i="3" s="1"/>
  <c r="F38" i="3"/>
  <c r="F29" i="3"/>
  <c r="G28" i="3" s="1"/>
  <c r="F24" i="3"/>
  <c r="F15" i="3"/>
  <c r="F12" i="3"/>
  <c r="F8" i="3"/>
  <c r="J49" i="2"/>
  <c r="D38" i="2"/>
  <c r="J37" i="2"/>
  <c r="J31" i="2"/>
  <c r="J44" i="2" s="1"/>
  <c r="D31" i="2"/>
  <c r="J24" i="2"/>
  <c r="D21" i="2"/>
  <c r="J20" i="2"/>
  <c r="D17" i="2"/>
  <c r="J17" i="2"/>
  <c r="J13" i="2"/>
  <c r="D12" i="2"/>
  <c r="J10" i="2"/>
  <c r="D7" i="2"/>
  <c r="D46" i="2" s="1"/>
  <c r="J7" i="2"/>
  <c r="G7" i="3" l="1"/>
  <c r="G49" i="3" s="1"/>
  <c r="J27" i="2"/>
  <c r="J46" i="2" s="1"/>
</calcChain>
</file>

<file path=xl/sharedStrings.xml><?xml version="1.0" encoding="utf-8"?>
<sst xmlns="http://schemas.openxmlformats.org/spreadsheetml/2006/main" count="116" uniqueCount="110">
  <si>
    <t>FONDO SOCIAL PARA LA VIVIENDA</t>
  </si>
  <si>
    <t>BALANCE DE SITUACION AL 31 DE ENERO DE 2020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</si>
  <si>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</si>
  <si>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</si>
  <si>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</si>
  <si>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</si>
  <si>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</si>
  <si>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</si>
  <si>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</si>
  <si>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</si>
  <si>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</si>
  <si>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</si>
  <si>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</si>
  <si>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Titulos Valores Diversos</t>
  </si>
  <si>
    <t>CUENTAS POR COBRAR</t>
  </si>
  <si>
    <t>Anticipo de Fondos y Deudores Varios</t>
  </si>
  <si>
    <t>PRÉSTAMOS</t>
  </si>
  <si>
    <t>Reserva de Saneamiento Primas de Seguro</t>
  </si>
  <si>
    <t>Financiamiento Interno</t>
  </si>
  <si>
    <t>Deudores Monetarios</t>
  </si>
  <si>
    <t>Financiamiento Externo</t>
  </si>
  <si>
    <t>INVERSIONES</t>
  </si>
  <si>
    <t>DEPOSITOS</t>
  </si>
  <si>
    <t>Existencia de Consumo</t>
  </si>
  <si>
    <t>Depósitos de Personas Naturales</t>
  </si>
  <si>
    <t>Inmuebles para la Venta</t>
  </si>
  <si>
    <t xml:space="preserve">Reservas de Saneamiento de Activos Extraordinarios </t>
  </si>
  <si>
    <t>PROVISIONES</t>
  </si>
  <si>
    <t>PRÉSTAMOS NETOS</t>
  </si>
  <si>
    <t>Pasivo Laboral</t>
  </si>
  <si>
    <t>Cartera Vigente</t>
  </si>
  <si>
    <t>Provisión para Prestaciones Laborales</t>
  </si>
  <si>
    <t>Cartera Vencida</t>
  </si>
  <si>
    <t>Cartera en Ejecución</t>
  </si>
  <si>
    <t>OTROS PASIVOS</t>
  </si>
  <si>
    <t>Reserva de Saneamiento de Capital</t>
  </si>
  <si>
    <t>Acreedores Monetarios por Pagar</t>
  </si>
  <si>
    <t>Reserva para Cobertura de Capital Vencido</t>
  </si>
  <si>
    <t>Reserva Voluntaria Prestamos Reestructurados Vigentes</t>
  </si>
  <si>
    <t>TOTAL PASIVO</t>
  </si>
  <si>
    <t>Reserva para Créditos de Difícil Inscripción</t>
  </si>
  <si>
    <t>Prestamos Personales (Netos)</t>
  </si>
  <si>
    <t>PATRIMONIO Y RESERVAS</t>
  </si>
  <si>
    <t>ACTIVO FIJO</t>
  </si>
  <si>
    <t xml:space="preserve"> PATRIMONIO </t>
  </si>
  <si>
    <t>Bienes Depreciables</t>
  </si>
  <si>
    <t>Aportes</t>
  </si>
  <si>
    <t>Reserva de Depreciación Activo</t>
  </si>
  <si>
    <t>Resultado del Ejercicio Anterior</t>
  </si>
  <si>
    <t>Bienes no Depreciables</t>
  </si>
  <si>
    <t>Resultado del Ejercicio Corriente</t>
  </si>
  <si>
    <t>Derechos de Propiedad Intangible</t>
  </si>
  <si>
    <t>Superávit por Revaluación</t>
  </si>
  <si>
    <t>Amortizaciones Derechos de Propiedad Intangible</t>
  </si>
  <si>
    <t>RESERVAS</t>
  </si>
  <si>
    <t>OTROS ACTIVOS</t>
  </si>
  <si>
    <t>Reservas para Emergencias</t>
  </si>
  <si>
    <t>Terrenos entregados en comodato</t>
  </si>
  <si>
    <t>Reserva para Contirubuciones al porgrama Casa Mujer</t>
  </si>
  <si>
    <t>Seguros Pagados por Anticipados</t>
  </si>
  <si>
    <t>Reserva para cubrir deducibles y otros quebrantos</t>
  </si>
  <si>
    <t>Amortizaciones de Seguros Pagados por Anticipado</t>
  </si>
  <si>
    <t>Reserva Riesgo Pais</t>
  </si>
  <si>
    <t>Reserva para Obligaciones con Terceros</t>
  </si>
  <si>
    <t>TOTAL PATRIMONIO Y RESERVAS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</si>
  <si>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</si>
  <si>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</si>
  <si>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</si>
  <si>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</si>
  <si>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</si>
  <si>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Lic. José Misael Castillo</t>
  </si>
  <si>
    <t>Gerente de Finanzas</t>
  </si>
  <si>
    <t>Jefe Area de Contabilidad</t>
  </si>
  <si>
    <t xml:space="preserve">ESTADO DE RESULTADOS INSTITUCIONAL </t>
  </si>
  <si>
    <t>DEL 01 DE ENERO AL 31 DE ENERO  DE 2020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</si>
  <si>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</si>
  <si>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</si>
  <si>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</si>
  <si>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</si>
  <si>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</si>
  <si>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</si>
  <si>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</si>
  <si>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</si>
  <si>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</si>
  <si>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</si>
  <si>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</si>
  <si>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</si>
  <si>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</si>
  <si>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CONTRIBUCIONES DEL PROGRAMA CASA MUJER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</si>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</sst>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¢&quot;* #,##0.00_);_(&quot;¢&quot;* \(#,##0.00\);_(&quot;¢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(&quot;$&quot;* #,##0.00_);_(&quot;$&quot;* \(#,##0.00\);_(&quot;$&quot;* &quot;-&quot;??_);_(@_)"/>
    <numFmt numFmtId="168" formatCode="_ * #,##0.00_ ;_ * \-#,##0.00_ ;_ * &quot;-&quot;??_ ;_ @_ "/>
    <numFmt numFmtId="169" formatCode="&quot;$&quot;#,##0.00_);\(&quot;$&quot;#,##0.00\)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Century Gothic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b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8"/>
      <color indexed="9"/>
      <name val="Century Gothic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b/>
      <i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26">
    <xf numFmtId="0" fontId="0" fillId="0" borderId="0" xfId="0"/>
    <xf numFmtId="49" fontId="2" fillId="0" borderId="0" xfId="1" applyNumberFormat="1" applyFont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49" fontId="4" fillId="0" borderId="0" xfId="1" applyNumberFormat="1" applyFont="1" applyAlignment="1" applyProtection="1">
      <alignment horizontal="left"/>
      <protection locked="0"/>
    </xf>
    <xf numFmtId="165" fontId="4" fillId="0" borderId="0" xfId="2" applyNumberFormat="1" applyFont="1" applyProtection="1">
      <protection locked="0"/>
    </xf>
    <xf numFmtId="49" fontId="5" fillId="0" borderId="0" xfId="1" applyNumberFormat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7" fillId="0" borderId="0" xfId="1" applyFont="1" applyProtection="1">
      <protection locked="0"/>
    </xf>
    <xf numFmtId="0" fontId="5" fillId="0" borderId="0" xfId="1" applyFont="1" applyAlignment="1" applyProtection="1">
      <alignment horizontal="left"/>
      <protection locked="0"/>
    </xf>
    <xf numFmtId="49" fontId="6" fillId="0" borderId="0" xfId="1" applyNumberFormat="1" applyFont="1" applyProtection="1">
      <protection locked="0"/>
    </xf>
    <xf numFmtId="49" fontId="6" fillId="0" borderId="0" xfId="1" applyNumberFormat="1" applyFont="1" applyAlignment="1" applyProtection="1">
      <alignment horizontal="left"/>
      <protection locked="0"/>
    </xf>
    <xf numFmtId="166" fontId="4" fillId="0" borderId="0" xfId="1" applyNumberFormat="1" applyFont="1"/>
    <xf numFmtId="167" fontId="6" fillId="0" borderId="0" xfId="2" applyNumberFormat="1" applyFont="1" applyProtection="1"/>
    <xf numFmtId="0" fontId="5" fillId="0" borderId="0" xfId="1" applyFont="1" applyProtection="1">
      <protection locked="0"/>
    </xf>
    <xf numFmtId="168" fontId="6" fillId="0" borderId="0" xfId="1" applyNumberFormat="1" applyFont="1" applyProtection="1">
      <protection locked="0"/>
    </xf>
    <xf numFmtId="166" fontId="5" fillId="0" borderId="0" xfId="1" applyNumberFormat="1" applyFont="1" applyAlignment="1" applyProtection="1">
      <alignment horizontal="left"/>
      <protection locked="0"/>
    </xf>
    <xf numFmtId="166" fontId="5" fillId="0" borderId="0" xfId="1" applyNumberFormat="1" applyFont="1"/>
    <xf numFmtId="166" fontId="6" fillId="0" borderId="0" xfId="2" applyNumberFormat="1" applyFont="1" applyProtection="1"/>
    <xf numFmtId="0" fontId="8" fillId="0" borderId="0" xfId="1" applyFont="1" applyProtection="1">
      <protection locked="0"/>
    </xf>
    <xf numFmtId="49" fontId="9" fillId="0" borderId="0" xfId="1" applyNumberFormat="1" applyFont="1" applyProtection="1">
      <protection locked="0"/>
    </xf>
    <xf numFmtId="49" fontId="9" fillId="0" borderId="0" xfId="1" applyNumberFormat="1" applyFont="1" applyAlignment="1" applyProtection="1">
      <alignment horizontal="left"/>
      <protection locked="0"/>
    </xf>
    <xf numFmtId="166" fontId="9" fillId="0" borderId="0" xfId="1" applyNumberFormat="1" applyFont="1"/>
    <xf numFmtId="166" fontId="4" fillId="0" borderId="0" xfId="2" applyNumberFormat="1" applyFont="1" applyProtection="1"/>
    <xf numFmtId="166" fontId="4" fillId="0" borderId="0" xfId="1" applyNumberFormat="1" applyFont="1" applyAlignment="1" applyProtection="1">
      <alignment horizontal="left"/>
      <protection locked="0"/>
    </xf>
    <xf numFmtId="166" fontId="9" fillId="0" borderId="1" xfId="1" applyNumberFormat="1" applyFont="1" applyBorder="1"/>
    <xf numFmtId="166" fontId="5" fillId="0" borderId="0" xfId="2" applyNumberFormat="1" applyFont="1" applyProtection="1"/>
    <xf numFmtId="49" fontId="5" fillId="0" borderId="0" xfId="1" applyNumberFormat="1" applyFont="1" applyProtection="1">
      <protection locked="0"/>
    </xf>
    <xf numFmtId="168" fontId="5" fillId="0" borderId="0" xfId="1" applyNumberFormat="1" applyFont="1" applyProtection="1">
      <protection locked="0"/>
    </xf>
    <xf numFmtId="168" fontId="9" fillId="0" borderId="0" xfId="1" applyNumberFormat="1" applyFont="1" applyProtection="1">
      <protection locked="0"/>
    </xf>
    <xf numFmtId="166" fontId="9" fillId="0" borderId="1" xfId="1" applyNumberFormat="1" applyFont="1" applyBorder="1" applyProtection="1">
      <protection locked="0"/>
    </xf>
    <xf numFmtId="165" fontId="3" fillId="0" borderId="0" xfId="2" applyNumberFormat="1" applyFont="1" applyProtection="1"/>
    <xf numFmtId="165" fontId="3" fillId="0" borderId="0" xfId="2" applyNumberFormat="1" applyFont="1" applyProtection="1">
      <protection locked="0"/>
    </xf>
    <xf numFmtId="166" fontId="6" fillId="0" borderId="1" xfId="2" applyNumberFormat="1" applyFont="1" applyBorder="1" applyProtection="1"/>
    <xf numFmtId="166" fontId="6" fillId="0" borderId="2" xfId="2" applyNumberFormat="1" applyFont="1" applyBorder="1" applyProtection="1"/>
    <xf numFmtId="168" fontId="6" fillId="0" borderId="0" xfId="1" applyNumberFormat="1" applyFont="1" applyAlignment="1" applyProtection="1">
      <alignment horizontal="left"/>
      <protection locked="0"/>
    </xf>
    <xf numFmtId="0" fontId="8" fillId="0" borderId="0" xfId="1" applyFont="1"/>
    <xf numFmtId="0" fontId="6" fillId="0" borderId="0" xfId="1" applyFont="1" applyProtection="1">
      <protection locked="0"/>
    </xf>
    <xf numFmtId="0" fontId="9" fillId="0" borderId="0" xfId="1" applyFont="1" applyProtection="1">
      <protection locked="0"/>
    </xf>
    <xf numFmtId="166" fontId="4" fillId="0" borderId="0" xfId="1" applyNumberFormat="1" applyFont="1" applyProtection="1">
      <protection locked="0"/>
    </xf>
    <xf numFmtId="49" fontId="5" fillId="0" borderId="0" xfId="1" applyNumberFormat="1" applyFont="1" applyAlignment="1" applyProtection="1">
      <alignment horizontal="left"/>
      <protection locked="0"/>
    </xf>
    <xf numFmtId="49" fontId="3" fillId="0" borderId="0" xfId="1" applyNumberFormat="1" applyFont="1" applyAlignment="1" applyProtection="1">
      <alignment horizontal="left"/>
      <protection locked="0"/>
    </xf>
    <xf numFmtId="0" fontId="3" fillId="0" borderId="0" xfId="1" applyFont="1"/>
    <xf numFmtId="166" fontId="6" fillId="0" borderId="1" xfId="1" applyNumberFormat="1" applyFont="1" applyBorder="1"/>
    <xf numFmtId="49" fontId="9" fillId="2" borderId="0" xfId="1" applyNumberFormat="1" applyFont="1" applyFill="1" applyAlignment="1" applyProtection="1">
      <alignment horizontal="left"/>
      <protection locked="0"/>
    </xf>
    <xf numFmtId="166" fontId="9" fillId="2" borderId="0" xfId="1" applyNumberFormat="1" applyFont="1" applyFill="1"/>
    <xf numFmtId="166" fontId="6" fillId="0" borderId="0" xfId="2" applyNumberFormat="1" applyFont="1" applyBorder="1" applyProtection="1"/>
    <xf numFmtId="166" fontId="9" fillId="2" borderId="1" xfId="1" applyNumberFormat="1" applyFont="1" applyFill="1" applyBorder="1"/>
    <xf numFmtId="49" fontId="2" fillId="0" borderId="0" xfId="1" applyNumberFormat="1" applyFont="1" applyAlignment="1" applyProtection="1">
      <alignment horizontal="left"/>
      <protection locked="0"/>
    </xf>
    <xf numFmtId="166" fontId="6" fillId="0" borderId="2" xfId="1" applyNumberFormat="1" applyFont="1" applyBorder="1"/>
    <xf numFmtId="168" fontId="2" fillId="0" borderId="0" xfId="1" applyNumberFormat="1" applyFont="1" applyAlignment="1" applyProtection="1">
      <alignment horizontal="left"/>
      <protection locked="0"/>
    </xf>
    <xf numFmtId="49" fontId="10" fillId="0" borderId="0" xfId="1" applyNumberFormat="1" applyFont="1" applyAlignment="1" applyProtection="1">
      <alignment horizontal="left"/>
      <protection locked="0"/>
    </xf>
    <xf numFmtId="166" fontId="10" fillId="0" borderId="0" xfId="1" applyNumberFormat="1" applyFont="1"/>
    <xf numFmtId="166" fontId="2" fillId="0" borderId="2" xfId="2" applyNumberFormat="1" applyFont="1" applyBorder="1" applyProtection="1"/>
    <xf numFmtId="0" fontId="2" fillId="0" borderId="0" xfId="1" applyFont="1" applyProtection="1">
      <protection locked="0"/>
    </xf>
    <xf numFmtId="166" fontId="5" fillId="0" borderId="0" xfId="1" applyNumberFormat="1" applyFont="1" applyProtection="1">
      <protection locked="0"/>
    </xf>
    <xf numFmtId="166" fontId="2" fillId="0" borderId="2" xfId="1" applyNumberFormat="1" applyFont="1" applyBorder="1"/>
    <xf numFmtId="168" fontId="5" fillId="0" borderId="0" xfId="1" applyNumberFormat="1" applyFont="1" applyAlignment="1" applyProtection="1">
      <alignment horizontal="left"/>
      <protection locked="0"/>
    </xf>
    <xf numFmtId="166" fontId="5" fillId="0" borderId="0" xfId="2" applyNumberFormat="1" applyFont="1" applyBorder="1" applyProtection="1"/>
    <xf numFmtId="0" fontId="10" fillId="0" borderId="0" xfId="1" applyFont="1" applyProtection="1">
      <protection locked="0"/>
    </xf>
    <xf numFmtId="0" fontId="11" fillId="0" borderId="0" xfId="1" applyFont="1" applyProtection="1">
      <protection locked="0"/>
    </xf>
    <xf numFmtId="168" fontId="2" fillId="0" borderId="0" xfId="1" applyNumberFormat="1" applyFont="1" applyAlignment="1" applyProtection="1">
      <alignment horizontal="left" vertical="center"/>
      <protection locked="0"/>
    </xf>
    <xf numFmtId="166" fontId="2" fillId="0" borderId="3" xfId="2" applyNumberFormat="1" applyFont="1" applyBorder="1" applyProtection="1"/>
    <xf numFmtId="166" fontId="2" fillId="0" borderId="3" xfId="1" applyNumberFormat="1" applyFont="1" applyBorder="1"/>
    <xf numFmtId="168" fontId="8" fillId="0" borderId="0" xfId="1" applyNumberFormat="1" applyFont="1" applyAlignment="1" applyProtection="1">
      <alignment horizontal="left" vertical="center"/>
      <protection locked="0"/>
    </xf>
    <xf numFmtId="166" fontId="3" fillId="0" borderId="0" xfId="1" applyNumberFormat="1" applyFont="1" applyProtection="1">
      <protection locked="0"/>
    </xf>
    <xf numFmtId="166" fontId="8" fillId="0" borderId="0" xfId="2" applyNumberFormat="1" applyFont="1" applyProtection="1">
      <protection locked="0"/>
    </xf>
    <xf numFmtId="169" fontId="3" fillId="0" borderId="0" xfId="1" applyNumberFormat="1" applyFont="1" applyProtection="1">
      <protection locked="0"/>
    </xf>
    <xf numFmtId="165" fontId="8" fillId="0" borderId="0" xfId="2" applyNumberFormat="1" applyFont="1" applyProtection="1">
      <protection locked="0"/>
    </xf>
    <xf numFmtId="0" fontId="4" fillId="0" borderId="0" xfId="1" applyFont="1"/>
    <xf numFmtId="166" fontId="2" fillId="0" borderId="0" xfId="1" applyNumberFormat="1" applyFont="1" applyProtection="1">
      <protection locked="0"/>
    </xf>
    <xf numFmtId="49" fontId="8" fillId="0" borderId="0" xfId="1" applyNumberFormat="1" applyFont="1" applyAlignment="1" applyProtection="1">
      <alignment horizontal="center"/>
      <protection locked="0"/>
    </xf>
    <xf numFmtId="166" fontId="8" fillId="0" borderId="0" xfId="1" applyNumberFormat="1" applyFont="1" applyProtection="1">
      <protection locked="0"/>
    </xf>
    <xf numFmtId="49" fontId="8" fillId="0" borderId="0" xfId="1" applyNumberFormat="1" applyFont="1" applyAlignment="1" applyProtection="1">
      <alignment horizontal="center"/>
      <protection locked="0"/>
    </xf>
    <xf numFmtId="0" fontId="8" fillId="0" borderId="0" xfId="1" applyFont="1" applyAlignment="1" applyProtection="1">
      <alignment horizontal="center"/>
      <protection locked="0"/>
    </xf>
    <xf numFmtId="49" fontId="8" fillId="0" borderId="0" xfId="1" applyNumberFormat="1" applyFont="1" applyAlignment="1" applyProtection="1">
      <alignment horizontal="left"/>
      <protection locked="0"/>
    </xf>
    <xf numFmtId="164" fontId="8" fillId="0" borderId="0" xfId="2" applyFont="1" applyProtection="1">
      <protection locked="0"/>
    </xf>
    <xf numFmtId="49" fontId="13" fillId="0" borderId="0" xfId="1" applyNumberFormat="1" applyFont="1" applyAlignment="1" applyProtection="1">
      <alignment horizontal="left"/>
      <protection locked="0"/>
    </xf>
    <xf numFmtId="0" fontId="13" fillId="0" borderId="0" xfId="1" applyFont="1" applyProtection="1">
      <protection locked="0"/>
    </xf>
    <xf numFmtId="165" fontId="13" fillId="0" borderId="0" xfId="2" applyNumberFormat="1" applyFont="1" applyProtection="1">
      <protection locked="0"/>
    </xf>
    <xf numFmtId="168" fontId="2" fillId="2" borderId="0" xfId="1" applyNumberFormat="1" applyFont="1" applyFill="1" applyAlignment="1">
      <alignment horizontal="center"/>
    </xf>
    <xf numFmtId="168" fontId="14" fillId="2" borderId="0" xfId="1" applyNumberFormat="1" applyFont="1" applyFill="1"/>
    <xf numFmtId="0" fontId="11" fillId="2" borderId="0" xfId="1" applyFont="1" applyFill="1"/>
    <xf numFmtId="0" fontId="6" fillId="2" borderId="0" xfId="1" applyFont="1" applyFill="1" applyAlignment="1">
      <alignment horizontal="center"/>
    </xf>
    <xf numFmtId="0" fontId="14" fillId="2" borderId="0" xfId="1" applyFont="1" applyFill="1"/>
    <xf numFmtId="49" fontId="6" fillId="2" borderId="0" xfId="1" applyNumberFormat="1" applyFont="1" applyFill="1" applyAlignment="1">
      <alignment horizontal="center"/>
    </xf>
    <xf numFmtId="0" fontId="11" fillId="0" borderId="0" xfId="1" applyFont="1"/>
    <xf numFmtId="49" fontId="2" fillId="2" borderId="0" xfId="1" applyNumberFormat="1" applyFont="1" applyFill="1" applyAlignment="1">
      <alignment horizontal="center"/>
    </xf>
    <xf numFmtId="0" fontId="10" fillId="0" borderId="0" xfId="1" applyFont="1"/>
    <xf numFmtId="49" fontId="2" fillId="2" borderId="0" xfId="1" applyNumberFormat="1" applyFont="1" applyFill="1" applyAlignment="1">
      <alignment horizontal="center"/>
    </xf>
    <xf numFmtId="49" fontId="15" fillId="2" borderId="0" xfId="1" applyNumberFormat="1" applyFont="1" applyFill="1"/>
    <xf numFmtId="49" fontId="10" fillId="0" borderId="0" xfId="1" applyNumberFormat="1" applyFont="1" applyAlignment="1">
      <alignment horizontal="left"/>
    </xf>
    <xf numFmtId="169" fontId="10" fillId="0" borderId="0" xfId="1" applyNumberFormat="1" applyFont="1"/>
    <xf numFmtId="0" fontId="2" fillId="0" borderId="0" xfId="1" applyFont="1"/>
    <xf numFmtId="165" fontId="10" fillId="0" borderId="0" xfId="2" applyNumberFormat="1" applyFont="1"/>
    <xf numFmtId="49" fontId="2" fillId="2" borderId="0" xfId="1" applyNumberFormat="1" applyFont="1" applyFill="1"/>
    <xf numFmtId="49" fontId="10" fillId="0" borderId="0" xfId="1" applyNumberFormat="1" applyFont="1"/>
    <xf numFmtId="49" fontId="10" fillId="2" borderId="0" xfId="1" applyNumberFormat="1" applyFont="1" applyFill="1" applyAlignment="1">
      <alignment horizontal="left"/>
    </xf>
    <xf numFmtId="169" fontId="10" fillId="2" borderId="0" xfId="1" applyNumberFormat="1" applyFont="1" applyFill="1"/>
    <xf numFmtId="166" fontId="2" fillId="2" borderId="0" xfId="1" applyNumberFormat="1" applyFont="1" applyFill="1"/>
    <xf numFmtId="166" fontId="10" fillId="2" borderId="0" xfId="2" applyNumberFormat="1" applyFont="1" applyFill="1" applyProtection="1"/>
    <xf numFmtId="49" fontId="2" fillId="0" borderId="0" xfId="1" applyNumberFormat="1" applyFont="1"/>
    <xf numFmtId="49" fontId="2" fillId="0" borderId="0" xfId="1" applyNumberFormat="1" applyFont="1" applyAlignment="1">
      <alignment horizontal="left"/>
    </xf>
    <xf numFmtId="169" fontId="2" fillId="0" borderId="0" xfId="1" applyNumberFormat="1" applyFont="1"/>
    <xf numFmtId="166" fontId="2" fillId="0" borderId="0" xfId="1" applyNumberFormat="1" applyFont="1"/>
    <xf numFmtId="166" fontId="2" fillId="0" borderId="0" xfId="2" applyNumberFormat="1" applyFont="1" applyProtection="1"/>
    <xf numFmtId="0" fontId="14" fillId="0" borderId="0" xfId="1" applyFont="1"/>
    <xf numFmtId="49" fontId="9" fillId="0" borderId="0" xfId="1" applyNumberFormat="1" applyFont="1" applyAlignment="1">
      <alignment horizontal="left"/>
    </xf>
    <xf numFmtId="166" fontId="10" fillId="0" borderId="0" xfId="2" applyNumberFormat="1" applyFont="1" applyProtection="1"/>
    <xf numFmtId="166" fontId="10" fillId="0" borderId="1" xfId="1" applyNumberFormat="1" applyFont="1" applyBorder="1"/>
    <xf numFmtId="166" fontId="2" fillId="0" borderId="1" xfId="1" applyNumberFormat="1" applyFont="1" applyBorder="1"/>
    <xf numFmtId="166" fontId="2" fillId="2" borderId="1" xfId="1" applyNumberFormat="1" applyFont="1" applyFill="1" applyBorder="1"/>
    <xf numFmtId="166" fontId="14" fillId="0" borderId="0" xfId="1" applyNumberFormat="1" applyFont="1"/>
    <xf numFmtId="166" fontId="2" fillId="2" borderId="2" xfId="1" applyNumberFormat="1" applyFont="1" applyFill="1" applyBorder="1"/>
    <xf numFmtId="166" fontId="11" fillId="0" borderId="0" xfId="1" applyNumberFormat="1" applyFont="1"/>
    <xf numFmtId="49" fontId="9" fillId="0" borderId="0" xfId="1" applyNumberFormat="1" applyFont="1"/>
    <xf numFmtId="164" fontId="10" fillId="0" borderId="0" xfId="2" applyFont="1"/>
    <xf numFmtId="49" fontId="11" fillId="0" borderId="0" xfId="1" applyNumberFormat="1" applyFont="1"/>
    <xf numFmtId="49" fontId="8" fillId="0" borderId="0" xfId="1" applyNumberFormat="1" applyFont="1" applyAlignment="1">
      <alignment horizontal="center"/>
    </xf>
    <xf numFmtId="49" fontId="8" fillId="0" borderId="0" xfId="1" applyNumberFormat="1" applyFont="1"/>
    <xf numFmtId="0" fontId="8" fillId="0" borderId="0" xfId="1" applyFont="1" applyAlignment="1">
      <alignment horizontal="center"/>
    </xf>
    <xf numFmtId="49" fontId="11" fillId="0" borderId="0" xfId="1" applyNumberFormat="1" applyFont="1" applyAlignment="1">
      <alignment horizontal="left"/>
    </xf>
    <xf numFmtId="169" fontId="11" fillId="0" borderId="0" xfId="1" applyNumberFormat="1" applyFont="1"/>
    <xf numFmtId="165" fontId="11" fillId="0" borderId="0" xfId="2" applyNumberFormat="1" applyFont="1"/>
  </cellXfs>
  <cellStyles count="3">
    <cellStyle name="Moneda 2" xfId="2" xr:uid="{6193660D-A902-474A-85E0-86405B5062F1}"/>
    <cellStyle name="Normal" xfId="0" builtinId="0"/>
    <cellStyle name="Normal 2" xfId="1" xr:uid="{5F3B2F99-DB9D-4DE0-8835-A2710802F5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904875</xdr:colOff>
      <xdr:row>4</xdr:row>
      <xdr:rowOff>130174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8496A58-1DD4-4733-A053-3E96E71B5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7750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3</xdr:row>
      <xdr:rowOff>166687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0E1F174-1DDD-4D2E-A0E6-66A15D56D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CONTABLE%202020/1.%20ENERO/01-Estados%20Financieros%20Institucionales%20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do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/>
      <sheetData sheetId="2">
        <row r="198">
          <cell r="A198" t="str">
            <v>INGRESOS DE OPERACIÓN</v>
          </cell>
        </row>
        <row r="199">
          <cell r="A199" t="str">
            <v>Financieros</v>
          </cell>
        </row>
        <row r="200">
          <cell r="A200" t="str">
            <v>.</v>
          </cell>
          <cell r="B200" t="str">
            <v>INTERESES SOBRE DEPOSITOS BANCARIOS</v>
          </cell>
          <cell r="D200">
            <v>286198.71000000002</v>
          </cell>
        </row>
        <row r="201">
          <cell r="A201" t="str">
            <v>.</v>
          </cell>
          <cell r="B201" t="str">
            <v>85503004</v>
          </cell>
          <cell r="C201">
            <v>257153.38</v>
          </cell>
        </row>
        <row r="202">
          <cell r="A202" t="str">
            <v>.</v>
          </cell>
          <cell r="B202" t="str">
            <v>85503099001</v>
          </cell>
          <cell r="C202">
            <v>29045.33</v>
          </cell>
        </row>
        <row r="203">
          <cell r="A203" t="str">
            <v>.</v>
          </cell>
          <cell r="B203" t="str">
            <v>85503099005</v>
          </cell>
          <cell r="C203">
            <v>0</v>
          </cell>
        </row>
        <row r="204">
          <cell r="A204" t="str">
            <v>.</v>
          </cell>
          <cell r="B204" t="str">
            <v>INTERESES POR PRESTAMOS</v>
          </cell>
          <cell r="D204">
            <v>6089496.2199999997</v>
          </cell>
        </row>
        <row r="205">
          <cell r="B205" t="str">
            <v>85507005</v>
          </cell>
          <cell r="C205">
            <v>0</v>
          </cell>
        </row>
        <row r="206">
          <cell r="A206" t="str">
            <v>.</v>
          </cell>
          <cell r="B206" t="str">
            <v>85507008</v>
          </cell>
          <cell r="C206">
            <v>0</v>
          </cell>
        </row>
        <row r="207">
          <cell r="A207" t="str">
            <v>.</v>
          </cell>
          <cell r="B207" t="str">
            <v>85507010</v>
          </cell>
          <cell r="C207">
            <v>6089496.2199999997</v>
          </cell>
        </row>
        <row r="208">
          <cell r="A208" t="str">
            <v>.</v>
          </cell>
          <cell r="B208" t="str">
            <v>INTERESES POR TITULOS VALORES</v>
          </cell>
          <cell r="D208">
            <v>0</v>
          </cell>
        </row>
        <row r="209">
          <cell r="A209" t="str">
            <v>.</v>
          </cell>
          <cell r="B209" t="str">
            <v>85503001001</v>
          </cell>
          <cell r="C209">
            <v>0</v>
          </cell>
        </row>
        <row r="210">
          <cell r="B210" t="str">
            <v>INGRESOS FIDEVIVE</v>
          </cell>
          <cell r="D210">
            <v>0</v>
          </cell>
        </row>
        <row r="211">
          <cell r="B211" t="str">
            <v>85503099007</v>
          </cell>
          <cell r="C211">
            <v>0</v>
          </cell>
        </row>
        <row r="212">
          <cell r="A212" t="str">
            <v>VENTA DE BIENES Y SERVICIOS</v>
          </cell>
        </row>
        <row r="213">
          <cell r="B213" t="str">
            <v>PRODUCTOS MATERIALES</v>
          </cell>
        </row>
        <row r="214">
          <cell r="B214" t="str">
            <v>85805099</v>
          </cell>
          <cell r="C214">
            <v>0</v>
          </cell>
        </row>
        <row r="215">
          <cell r="B215" t="str">
            <v>BIENES MUEBLES</v>
          </cell>
          <cell r="D215">
            <v>0</v>
          </cell>
        </row>
        <row r="216">
          <cell r="B216" t="str">
            <v>85811</v>
          </cell>
          <cell r="C216">
            <v>0</v>
          </cell>
        </row>
        <row r="217">
          <cell r="A217" t="str">
            <v>.</v>
          </cell>
          <cell r="B217" t="str">
            <v>TERRENOS Y VIVIENDAS (NETOS)</v>
          </cell>
          <cell r="D217">
            <v>124831.17999999993</v>
          </cell>
        </row>
        <row r="218">
          <cell r="A218" t="str">
            <v>-</v>
          </cell>
          <cell r="B218" t="str">
            <v>83805002</v>
          </cell>
          <cell r="C218">
            <v>0</v>
          </cell>
        </row>
        <row r="219">
          <cell r="B219" t="str">
            <v>83813004</v>
          </cell>
          <cell r="C219">
            <v>0</v>
          </cell>
        </row>
        <row r="220">
          <cell r="A220" t="str">
            <v>-</v>
          </cell>
          <cell r="B220" t="str">
            <v>83819002</v>
          </cell>
          <cell r="C220">
            <v>-1334950.31</v>
          </cell>
        </row>
        <row r="221">
          <cell r="A221" t="str">
            <v>-</v>
          </cell>
          <cell r="B221" t="str">
            <v>83819001</v>
          </cell>
          <cell r="C221">
            <v>0</v>
          </cell>
        </row>
        <row r="222">
          <cell r="A222" t="str">
            <v>-</v>
          </cell>
          <cell r="B222" t="str">
            <v>83821</v>
          </cell>
          <cell r="C222">
            <v>0</v>
          </cell>
        </row>
        <row r="223">
          <cell r="A223" t="str">
            <v>-</v>
          </cell>
          <cell r="B223" t="str">
            <v>83905003</v>
          </cell>
          <cell r="C223">
            <v>0</v>
          </cell>
        </row>
        <row r="224">
          <cell r="A224" t="str">
            <v>+</v>
          </cell>
          <cell r="B224" t="str">
            <v>85807099</v>
          </cell>
          <cell r="C224">
            <v>0</v>
          </cell>
        </row>
        <row r="225">
          <cell r="A225" t="str">
            <v>+</v>
          </cell>
          <cell r="B225" t="str">
            <v>85813001</v>
          </cell>
          <cell r="C225">
            <v>0</v>
          </cell>
        </row>
        <row r="226">
          <cell r="A226" t="str">
            <v>+</v>
          </cell>
          <cell r="B226" t="str">
            <v>85813002001</v>
          </cell>
          <cell r="C226">
            <v>1459781.49</v>
          </cell>
        </row>
        <row r="227">
          <cell r="B227" t="str">
            <v>85813002002</v>
          </cell>
          <cell r="C227">
            <v>0</v>
          </cell>
        </row>
        <row r="228">
          <cell r="A228" t="str">
            <v>+</v>
          </cell>
          <cell r="B228" t="str">
            <v>85951010</v>
          </cell>
          <cell r="C228">
            <v>0</v>
          </cell>
        </row>
        <row r="229">
          <cell r="B229" t="str">
            <v>85951011</v>
          </cell>
          <cell r="C229">
            <v>0</v>
          </cell>
        </row>
        <row r="230">
          <cell r="A230" t="str">
            <v>+</v>
          </cell>
          <cell r="B230" t="str">
            <v>85951012</v>
          </cell>
          <cell r="C230">
            <v>0</v>
          </cell>
        </row>
        <row r="231">
          <cell r="A231" t="str">
            <v>OTROS INGRESOS</v>
          </cell>
          <cell r="C231">
            <v>0</v>
          </cell>
        </row>
        <row r="232">
          <cell r="B232" t="str">
            <v>RECUPERACION DE PRESTAMOS E INTERESES (CASTIGADOS)</v>
          </cell>
          <cell r="D232">
            <v>3301719.61</v>
          </cell>
        </row>
        <row r="233">
          <cell r="B233" t="str">
            <v>85909099002</v>
          </cell>
          <cell r="C233">
            <v>3301719.61</v>
          </cell>
        </row>
        <row r="234">
          <cell r="B234" t="str">
            <v>PRESCRIPCION DE COTIZACIONES</v>
          </cell>
          <cell r="D234">
            <v>1060050.01</v>
          </cell>
        </row>
        <row r="235">
          <cell r="B235" t="str">
            <v>85903099001</v>
          </cell>
          <cell r="C235">
            <v>1060050.01</v>
          </cell>
        </row>
        <row r="236">
          <cell r="B236" t="str">
            <v>PRESCRIPCION POR EXCEDENTES DE PRESTAMOS</v>
          </cell>
          <cell r="D236">
            <v>0</v>
          </cell>
        </row>
        <row r="237">
          <cell r="B237" t="str">
            <v>85903099002</v>
          </cell>
          <cell r="C237">
            <v>0</v>
          </cell>
        </row>
        <row r="238">
          <cell r="B238" t="str">
            <v>PRESCRIPCION GTIAS. POR DESPERF. DE CONSTRUCCION</v>
          </cell>
          <cell r="D238">
            <v>0</v>
          </cell>
        </row>
        <row r="239">
          <cell r="B239" t="str">
            <v>85903099003</v>
          </cell>
          <cell r="C239">
            <v>0</v>
          </cell>
        </row>
        <row r="240">
          <cell r="B240" t="str">
            <v>85903099009</v>
          </cell>
          <cell r="C240">
            <v>0</v>
          </cell>
        </row>
        <row r="241">
          <cell r="B241" t="str">
            <v>EXCEDENTE DE PRIMAS DE SEGUROS DE DAÑOS Y DEUDA</v>
          </cell>
          <cell r="D241">
            <v>1292.5</v>
          </cell>
        </row>
        <row r="242">
          <cell r="B242" t="str">
            <v>85909099003</v>
          </cell>
          <cell r="C242">
            <v>1292.5</v>
          </cell>
        </row>
        <row r="243">
          <cell r="B243" t="str">
            <v>CONTRIBUCIONES DEL PROGRAMA CASA MUJER</v>
          </cell>
          <cell r="D243">
            <v>0</v>
          </cell>
        </row>
        <row r="244">
          <cell r="B244" t="str">
            <v>85909099004</v>
          </cell>
          <cell r="C244">
            <v>0</v>
          </cell>
        </row>
        <row r="245">
          <cell r="B245" t="str">
            <v>VARIOS</v>
          </cell>
          <cell r="D245">
            <v>5911.36</v>
          </cell>
        </row>
        <row r="246">
          <cell r="B246" t="str">
            <v>85699</v>
          </cell>
          <cell r="C246">
            <v>0</v>
          </cell>
        </row>
        <row r="247">
          <cell r="B247" t="str">
            <v>85699001</v>
          </cell>
          <cell r="C247">
            <v>0</v>
          </cell>
        </row>
        <row r="248">
          <cell r="A248" t="str">
            <v>-</v>
          </cell>
          <cell r="B248" t="str">
            <v>85699002</v>
          </cell>
          <cell r="C248">
            <v>0</v>
          </cell>
        </row>
        <row r="249">
          <cell r="B249" t="str">
            <v>85601</v>
          </cell>
          <cell r="C249">
            <v>304.17</v>
          </cell>
        </row>
        <row r="250">
          <cell r="A250" t="str">
            <v>+</v>
          </cell>
          <cell r="B250" t="str">
            <v>85807099001</v>
          </cell>
          <cell r="C250">
            <v>3785.73</v>
          </cell>
        </row>
        <row r="251">
          <cell r="A251" t="str">
            <v>+</v>
          </cell>
          <cell r="B251" t="str">
            <v>85807099003</v>
          </cell>
          <cell r="C251">
            <v>1.1399999999999999</v>
          </cell>
        </row>
        <row r="252">
          <cell r="A252" t="str">
            <v>+</v>
          </cell>
          <cell r="B252" t="str">
            <v>85807099004</v>
          </cell>
          <cell r="C252">
            <v>372.9</v>
          </cell>
        </row>
        <row r="253">
          <cell r="A253" t="str">
            <v>+</v>
          </cell>
          <cell r="B253" t="str">
            <v>85807099005</v>
          </cell>
          <cell r="C253">
            <v>1447.42</v>
          </cell>
        </row>
        <row r="254">
          <cell r="A254" t="str">
            <v>+</v>
          </cell>
          <cell r="B254" t="str">
            <v>85807099009</v>
          </cell>
          <cell r="C254">
            <v>0</v>
          </cell>
        </row>
        <row r="255">
          <cell r="A255" t="str">
            <v>+</v>
          </cell>
          <cell r="B255" t="str">
            <v>85807099010</v>
          </cell>
          <cell r="C255">
            <v>0</v>
          </cell>
        </row>
        <row r="256">
          <cell r="A256" t="str">
            <v>+</v>
          </cell>
          <cell r="B256" t="str">
            <v>85807099011</v>
          </cell>
          <cell r="C256">
            <v>0</v>
          </cell>
        </row>
        <row r="257">
          <cell r="A257" t="str">
            <v>.</v>
          </cell>
          <cell r="B257" t="str">
            <v>85901002</v>
          </cell>
          <cell r="C257">
            <v>0</v>
          </cell>
        </row>
        <row r="258">
          <cell r="B258">
            <v>85903002</v>
          </cell>
          <cell r="C258">
            <v>0</v>
          </cell>
        </row>
        <row r="259">
          <cell r="B259" t="str">
            <v>85903003</v>
          </cell>
          <cell r="C259">
            <v>0</v>
          </cell>
        </row>
        <row r="260">
          <cell r="B260" t="str">
            <v>85903099009</v>
          </cell>
          <cell r="C260">
            <v>0</v>
          </cell>
        </row>
        <row r="261">
          <cell r="B261" t="str">
            <v>85903099002</v>
          </cell>
          <cell r="C261">
            <v>0</v>
          </cell>
        </row>
        <row r="262">
          <cell r="B262" t="str">
            <v>85909099003</v>
          </cell>
          <cell r="C262">
            <v>0</v>
          </cell>
        </row>
        <row r="263">
          <cell r="B263" t="str">
            <v>85951001</v>
          </cell>
          <cell r="C263">
            <v>0</v>
          </cell>
        </row>
        <row r="264">
          <cell r="B264" t="str">
            <v>85951002</v>
          </cell>
          <cell r="C264">
            <v>0</v>
          </cell>
        </row>
        <row r="265">
          <cell r="B265" t="str">
            <v>85951004</v>
          </cell>
          <cell r="C265">
            <v>0</v>
          </cell>
        </row>
        <row r="266">
          <cell r="B266" t="str">
            <v>85951005</v>
          </cell>
          <cell r="C266">
            <v>0</v>
          </cell>
        </row>
        <row r="267">
          <cell r="B267" t="str">
            <v>85951010</v>
          </cell>
          <cell r="C267">
            <v>0</v>
          </cell>
        </row>
        <row r="268">
          <cell r="B268" t="str">
            <v>85951011</v>
          </cell>
          <cell r="C268">
            <v>0</v>
          </cell>
        </row>
        <row r="269">
          <cell r="B269" t="str">
            <v>85503099007</v>
          </cell>
          <cell r="C269">
            <v>0</v>
          </cell>
        </row>
        <row r="270">
          <cell r="B270" t="str">
            <v>85503099007</v>
          </cell>
          <cell r="C270">
            <v>0</v>
          </cell>
        </row>
        <row r="271">
          <cell r="A271" t="str">
            <v>AJUSTE DE EJERCICIOS ANTERIORES</v>
          </cell>
          <cell r="D271">
            <v>129.19999999999999</v>
          </cell>
        </row>
        <row r="272">
          <cell r="A272" t="str">
            <v>.</v>
          </cell>
          <cell r="B272" t="str">
            <v>85955</v>
          </cell>
          <cell r="C272">
            <v>129.19999999999999</v>
          </cell>
        </row>
        <row r="273">
          <cell r="A273" t="str">
            <v>GASTOS DE OPERACIÓN</v>
          </cell>
        </row>
        <row r="274">
          <cell r="A274" t="str">
            <v>FINANCIEROS</v>
          </cell>
        </row>
        <row r="275">
          <cell r="A275" t="str">
            <v>.</v>
          </cell>
          <cell r="B275" t="str">
            <v>INTERESES, COMISIONES Y OTROS S/PRESTAMOS</v>
          </cell>
          <cell r="D275">
            <v>103406.9</v>
          </cell>
        </row>
        <row r="276">
          <cell r="A276" t="str">
            <v>.</v>
          </cell>
          <cell r="B276" t="str">
            <v>83609</v>
          </cell>
          <cell r="C276">
            <v>103406.9</v>
          </cell>
        </row>
        <row r="277">
          <cell r="A277" t="str">
            <v>.</v>
          </cell>
          <cell r="B277" t="str">
            <v>INTERESES, COMISIONES Y OTROS S/TITULOS VALORES</v>
          </cell>
          <cell r="D277">
            <v>643629.59</v>
          </cell>
        </row>
        <row r="278">
          <cell r="A278" t="str">
            <v>.</v>
          </cell>
          <cell r="B278" t="str">
            <v>83605</v>
          </cell>
          <cell r="C278">
            <v>643629.59</v>
          </cell>
        </row>
        <row r="279">
          <cell r="A279" t="str">
            <v>.</v>
          </cell>
          <cell r="B279" t="str">
            <v>INTERESES SOBRE DEPOSITOS DE COTIZACIONES</v>
          </cell>
          <cell r="D279">
            <v>73552.38</v>
          </cell>
        </row>
        <row r="280">
          <cell r="B280" t="str">
            <v>83709004001</v>
          </cell>
          <cell r="C280">
            <v>73552.38</v>
          </cell>
        </row>
        <row r="281">
          <cell r="A281" t="str">
            <v>.</v>
          </cell>
          <cell r="B281" t="str">
            <v>COMISIONES A FAVOR DEL I.S.S.S.</v>
          </cell>
          <cell r="D281">
            <v>16.43</v>
          </cell>
        </row>
        <row r="282">
          <cell r="A282" t="str">
            <v>.</v>
          </cell>
          <cell r="B282" t="str">
            <v>83601003001</v>
          </cell>
          <cell r="C282">
            <v>16.43</v>
          </cell>
        </row>
        <row r="283">
          <cell r="A283" t="str">
            <v>.</v>
          </cell>
          <cell r="B283" t="str">
            <v>IMPUESTO (IVA)</v>
          </cell>
          <cell r="D283">
            <v>0</v>
          </cell>
        </row>
        <row r="284">
          <cell r="A284" t="str">
            <v>.</v>
          </cell>
          <cell r="B284" t="str">
            <v>83603004</v>
          </cell>
          <cell r="C284">
            <v>0</v>
          </cell>
        </row>
        <row r="285">
          <cell r="A285" t="str">
            <v>.</v>
          </cell>
          <cell r="B285" t="str">
            <v>OTROS GASTOS FINANCIEROS</v>
          </cell>
          <cell r="D285">
            <v>316060.55</v>
          </cell>
        </row>
        <row r="286">
          <cell r="A286" t="str">
            <v>.</v>
          </cell>
          <cell r="B286" t="str">
            <v>83601003003</v>
          </cell>
          <cell r="C286">
            <v>3173.45</v>
          </cell>
        </row>
        <row r="287">
          <cell r="A287" t="str">
            <v>.</v>
          </cell>
          <cell r="B287" t="str">
            <v>83601003004</v>
          </cell>
          <cell r="C287">
            <v>39352.42</v>
          </cell>
        </row>
        <row r="288">
          <cell r="B288" t="str">
            <v>83611</v>
          </cell>
          <cell r="C288">
            <v>273534.68</v>
          </cell>
        </row>
        <row r="289">
          <cell r="A289" t="str">
            <v>.</v>
          </cell>
          <cell r="B289" t="str">
            <v>83903001</v>
          </cell>
          <cell r="C289">
            <v>0</v>
          </cell>
        </row>
        <row r="290">
          <cell r="A290" t="str">
            <v>SANEAMIENTO DE PRÉSTAMOS (NETO)</v>
          </cell>
          <cell r="D290">
            <v>391662.01</v>
          </cell>
        </row>
        <row r="291">
          <cell r="A291" t="str">
            <v>+</v>
          </cell>
          <cell r="B291" t="str">
            <v>83813001</v>
          </cell>
          <cell r="C291">
            <v>17346.099999999999</v>
          </cell>
        </row>
        <row r="292">
          <cell r="B292" t="str">
            <v>83813003</v>
          </cell>
          <cell r="C292">
            <v>15768.19</v>
          </cell>
        </row>
        <row r="293">
          <cell r="A293" t="str">
            <v>+</v>
          </cell>
          <cell r="B293" t="str">
            <v>83813004</v>
          </cell>
          <cell r="C293">
            <v>0</v>
          </cell>
        </row>
        <row r="294">
          <cell r="A294" t="str">
            <v>+</v>
          </cell>
          <cell r="B294" t="str">
            <v>83813005</v>
          </cell>
          <cell r="C294">
            <v>0</v>
          </cell>
        </row>
        <row r="295">
          <cell r="A295" t="str">
            <v>+</v>
          </cell>
          <cell r="B295" t="str">
            <v>83813007</v>
          </cell>
          <cell r="C295">
            <v>0</v>
          </cell>
        </row>
        <row r="296">
          <cell r="A296" t="str">
            <v>+</v>
          </cell>
          <cell r="B296" t="str">
            <v>83813009</v>
          </cell>
          <cell r="C296">
            <v>0</v>
          </cell>
        </row>
        <row r="297">
          <cell r="B297" t="str">
            <v>85951001</v>
          </cell>
          <cell r="C297">
            <v>0</v>
          </cell>
        </row>
        <row r="298">
          <cell r="A298" t="str">
            <v>-</v>
          </cell>
          <cell r="B298" t="str">
            <v>85951002</v>
          </cell>
          <cell r="C298">
            <v>0</v>
          </cell>
        </row>
        <row r="299">
          <cell r="A299" t="str">
            <v>-</v>
          </cell>
          <cell r="B299" t="str">
            <v>85951004</v>
          </cell>
          <cell r="C299">
            <v>0</v>
          </cell>
        </row>
        <row r="300">
          <cell r="A300" t="str">
            <v>-</v>
          </cell>
          <cell r="B300" t="str">
            <v>85951006</v>
          </cell>
          <cell r="C300">
            <v>-52983.38</v>
          </cell>
        </row>
        <row r="301">
          <cell r="A301" t="str">
            <v>+</v>
          </cell>
          <cell r="B301" t="str">
            <v>83813009</v>
          </cell>
          <cell r="C301">
            <v>549902.22</v>
          </cell>
        </row>
        <row r="302">
          <cell r="B302" t="str">
            <v>85951010</v>
          </cell>
          <cell r="C302">
            <v>0</v>
          </cell>
        </row>
        <row r="303">
          <cell r="A303" t="str">
            <v>-</v>
          </cell>
          <cell r="B303" t="str">
            <v>85951011</v>
          </cell>
          <cell r="C303">
            <v>-138371.12</v>
          </cell>
        </row>
        <row r="304">
          <cell r="B304" t="str">
            <v>85951013</v>
          </cell>
          <cell r="C304">
            <v>0</v>
          </cell>
        </row>
        <row r="305">
          <cell r="A305" t="str">
            <v>-</v>
          </cell>
          <cell r="B305" t="str">
            <v>85951014</v>
          </cell>
          <cell r="C305">
            <v>0</v>
          </cell>
        </row>
        <row r="306">
          <cell r="A306" t="str">
            <v>-</v>
          </cell>
          <cell r="B306" t="str">
            <v>85951015</v>
          </cell>
          <cell r="C306">
            <v>0</v>
          </cell>
        </row>
        <row r="307">
          <cell r="A307" t="str">
            <v>ADMINISTRATIVOS</v>
          </cell>
        </row>
        <row r="308">
          <cell r="A308" t="str">
            <v>.</v>
          </cell>
          <cell r="B308" t="str">
            <v>SALARIOS Y OTRAS REMUNERACIONES</v>
          </cell>
          <cell r="D308">
            <v>994993.97</v>
          </cell>
        </row>
        <row r="309">
          <cell r="A309" t="str">
            <v>.</v>
          </cell>
          <cell r="B309" t="str">
            <v>833</v>
          </cell>
          <cell r="C309">
            <v>994993.97</v>
          </cell>
        </row>
        <row r="310">
          <cell r="A310" t="str">
            <v>.</v>
          </cell>
          <cell r="B310" t="str">
            <v>COMPRAS DE MAQUINARIAS Y EQUIPOS</v>
          </cell>
          <cell r="D310">
            <v>79.5</v>
          </cell>
        </row>
        <row r="311">
          <cell r="A311" t="str">
            <v>.</v>
          </cell>
          <cell r="B311" t="str">
            <v>835</v>
          </cell>
          <cell r="C311">
            <v>79.5</v>
          </cell>
        </row>
        <row r="312">
          <cell r="A312" t="str">
            <v>.</v>
          </cell>
          <cell r="B312" t="str">
            <v>TRANSFERENCIAS OTORGADAS</v>
          </cell>
          <cell r="D312">
            <v>2285.7200000000012</v>
          </cell>
        </row>
        <row r="313">
          <cell r="A313" t="str">
            <v>+</v>
          </cell>
          <cell r="B313" t="str">
            <v>837</v>
          </cell>
          <cell r="C313">
            <v>75838.100000000006</v>
          </cell>
        </row>
        <row r="314">
          <cell r="B314" t="str">
            <v>83799001</v>
          </cell>
          <cell r="C314">
            <v>0</v>
          </cell>
          <cell r="D314" t="str">
            <v>*</v>
          </cell>
        </row>
        <row r="315">
          <cell r="B315" t="str">
            <v>83799002</v>
          </cell>
          <cell r="C315">
            <v>0</v>
          </cell>
        </row>
        <row r="316">
          <cell r="A316" t="str">
            <v>-</v>
          </cell>
          <cell r="B316" t="str">
            <v>85699001</v>
          </cell>
          <cell r="C316">
            <v>0</v>
          </cell>
        </row>
        <row r="317">
          <cell r="A317" t="str">
            <v>-</v>
          </cell>
          <cell r="B317" t="str">
            <v>85699002</v>
          </cell>
          <cell r="C317">
            <v>0</v>
          </cell>
        </row>
        <row r="318">
          <cell r="B318" t="str">
            <v>83709003005</v>
          </cell>
          <cell r="C318">
            <v>0</v>
          </cell>
        </row>
        <row r="319">
          <cell r="A319" t="str">
            <v>-</v>
          </cell>
          <cell r="B319" t="str">
            <v>83709004001</v>
          </cell>
          <cell r="C319">
            <v>-73552.38</v>
          </cell>
        </row>
        <row r="320">
          <cell r="A320" t="str">
            <v>.</v>
          </cell>
          <cell r="B320" t="str">
            <v>DEPRECIACIONES Y AMORTIZACIONES</v>
          </cell>
          <cell r="D320">
            <v>312035.5</v>
          </cell>
        </row>
        <row r="321">
          <cell r="A321" t="str">
            <v>+</v>
          </cell>
          <cell r="B321" t="str">
            <v>83811</v>
          </cell>
          <cell r="C321">
            <v>250187.13</v>
          </cell>
        </row>
        <row r="322">
          <cell r="A322" t="str">
            <v>+</v>
          </cell>
          <cell r="B322" t="str">
            <v>83815</v>
          </cell>
          <cell r="C322">
            <v>61848.37</v>
          </cell>
        </row>
        <row r="323">
          <cell r="A323" t="str">
            <v>-</v>
          </cell>
          <cell r="B323" t="str">
            <v>85951015</v>
          </cell>
          <cell r="C323">
            <v>0</v>
          </cell>
        </row>
        <row r="324">
          <cell r="A324" t="str">
            <v>.</v>
          </cell>
          <cell r="B324" t="str">
            <v>GASTOS DE BIENES, CONSUMO Y SERVICIOS</v>
          </cell>
          <cell r="C324">
            <v>0</v>
          </cell>
          <cell r="D324">
            <v>404502.78</v>
          </cell>
        </row>
        <row r="325">
          <cell r="A325" t="str">
            <v>+</v>
          </cell>
          <cell r="B325" t="str">
            <v>83169001</v>
          </cell>
          <cell r="C325">
            <v>0</v>
          </cell>
        </row>
        <row r="326">
          <cell r="A326" t="str">
            <v>+</v>
          </cell>
          <cell r="B326" t="str">
            <v>83169002</v>
          </cell>
          <cell r="C326">
            <v>0</v>
          </cell>
        </row>
        <row r="327">
          <cell r="A327" t="str">
            <v>+</v>
          </cell>
          <cell r="B327" t="str">
            <v>834</v>
          </cell>
          <cell r="C327">
            <v>402791.08</v>
          </cell>
        </row>
        <row r="328">
          <cell r="A328" t="str">
            <v>+</v>
          </cell>
          <cell r="B328" t="str">
            <v>83501</v>
          </cell>
          <cell r="C328">
            <v>0</v>
          </cell>
        </row>
        <row r="329">
          <cell r="A329" t="str">
            <v>+</v>
          </cell>
          <cell r="B329" t="str">
            <v>83503</v>
          </cell>
          <cell r="C329">
            <v>0</v>
          </cell>
        </row>
        <row r="330">
          <cell r="A330" t="str">
            <v>+</v>
          </cell>
          <cell r="B330" t="str">
            <v>83507</v>
          </cell>
          <cell r="C330">
            <v>0</v>
          </cell>
        </row>
        <row r="331">
          <cell r="A331" t="str">
            <v>+</v>
          </cell>
          <cell r="B331" t="str">
            <v>83513</v>
          </cell>
          <cell r="C331">
            <v>0</v>
          </cell>
        </row>
        <row r="332">
          <cell r="A332" t="str">
            <v>+</v>
          </cell>
          <cell r="B332" t="str">
            <v>83603099001</v>
          </cell>
          <cell r="C332">
            <v>1711.7</v>
          </cell>
        </row>
        <row r="333">
          <cell r="A333" t="str">
            <v>+</v>
          </cell>
          <cell r="B333" t="str">
            <v>83806001</v>
          </cell>
          <cell r="C333">
            <v>0</v>
          </cell>
        </row>
        <row r="334">
          <cell r="A334" t="str">
            <v>+</v>
          </cell>
          <cell r="B334" t="str">
            <v>83601001</v>
          </cell>
          <cell r="C334">
            <v>0</v>
          </cell>
        </row>
        <row r="335">
          <cell r="A335" t="str">
            <v>+</v>
          </cell>
          <cell r="B335" t="str">
            <v>83601002</v>
          </cell>
          <cell r="C335">
            <v>0</v>
          </cell>
        </row>
        <row r="336">
          <cell r="A336" t="str">
            <v>+</v>
          </cell>
          <cell r="B336" t="str">
            <v>83809001</v>
          </cell>
          <cell r="C336">
            <v>0</v>
          </cell>
        </row>
        <row r="337">
          <cell r="A337" t="str">
            <v>SANEAMIENTO DE ACTIVOS EXTRAORDINARIOS</v>
          </cell>
          <cell r="D337">
            <v>413081.62</v>
          </cell>
        </row>
        <row r="338">
          <cell r="A338" t="str">
            <v>.</v>
          </cell>
          <cell r="B338" t="str">
            <v>83817</v>
          </cell>
          <cell r="C338">
            <v>413081.62</v>
          </cell>
        </row>
        <row r="339">
          <cell r="A339" t="str">
            <v>.</v>
          </cell>
          <cell r="B339" t="str">
            <v>85951006</v>
          </cell>
          <cell r="C339">
            <v>0</v>
          </cell>
        </row>
        <row r="340">
          <cell r="A340" t="str">
            <v>AJUSTES DE EJERCICIOS ANTERIORES</v>
          </cell>
          <cell r="D340">
            <v>71.510000000000005</v>
          </cell>
        </row>
        <row r="341">
          <cell r="B341" t="str">
            <v>83903</v>
          </cell>
          <cell r="C341">
            <v>0</v>
          </cell>
        </row>
        <row r="342">
          <cell r="A342" t="str">
            <v>.</v>
          </cell>
          <cell r="B342" t="str">
            <v>83955</v>
          </cell>
          <cell r="C342">
            <v>71.510000000000005</v>
          </cell>
        </row>
        <row r="343">
          <cell r="A343" t="str">
            <v>Resultado del Ejercicio Corriente</v>
          </cell>
        </row>
        <row r="344">
          <cell r="A344" t="str">
            <v xml:space="preserve">               NCB-022</v>
          </cell>
          <cell r="D344">
            <v>391662.01</v>
          </cell>
        </row>
        <row r="345">
          <cell r="A345" t="str">
            <v>+</v>
          </cell>
          <cell r="B345" t="str">
            <v>83813001</v>
          </cell>
          <cell r="C345">
            <v>17346.099999999999</v>
          </cell>
        </row>
        <row r="346">
          <cell r="A346" t="str">
            <v>+</v>
          </cell>
          <cell r="B346" t="str">
            <v>83813004</v>
          </cell>
          <cell r="C346">
            <v>0</v>
          </cell>
        </row>
        <row r="347">
          <cell r="A347" t="str">
            <v>+</v>
          </cell>
          <cell r="B347" t="str">
            <v>83813003</v>
          </cell>
          <cell r="C347">
            <v>15768.19</v>
          </cell>
        </row>
        <row r="348">
          <cell r="A348" t="str">
            <v>+</v>
          </cell>
          <cell r="B348" t="str">
            <v>83813005</v>
          </cell>
          <cell r="C348">
            <v>0</v>
          </cell>
        </row>
        <row r="349">
          <cell r="A349" t="str">
            <v>+</v>
          </cell>
          <cell r="B349" t="str">
            <v>83813007</v>
          </cell>
          <cell r="C349">
            <v>0</v>
          </cell>
        </row>
        <row r="350">
          <cell r="A350" t="str">
            <v>+</v>
          </cell>
          <cell r="B350" t="str">
            <v>83813009</v>
          </cell>
          <cell r="C350">
            <v>549902.22</v>
          </cell>
        </row>
        <row r="351">
          <cell r="A351" t="str">
            <v>-</v>
          </cell>
          <cell r="B351" t="str">
            <v>85951001</v>
          </cell>
          <cell r="C351">
            <v>0</v>
          </cell>
        </row>
        <row r="352">
          <cell r="A352" t="str">
            <v>-</v>
          </cell>
          <cell r="B352" t="str">
            <v>85951002</v>
          </cell>
          <cell r="C352">
            <v>0</v>
          </cell>
        </row>
        <row r="353">
          <cell r="A353" t="str">
            <v>-</v>
          </cell>
          <cell r="B353" t="str">
            <v>85951004</v>
          </cell>
          <cell r="C353">
            <v>0</v>
          </cell>
        </row>
        <row r="354">
          <cell r="A354" t="str">
            <v>-</v>
          </cell>
          <cell r="B354" t="str">
            <v>85951006</v>
          </cell>
          <cell r="C354">
            <v>-52983.38</v>
          </cell>
        </row>
        <row r="355">
          <cell r="A355" t="str">
            <v>-</v>
          </cell>
          <cell r="B355" t="str">
            <v>85951011</v>
          </cell>
          <cell r="C355">
            <v>-138371.12</v>
          </cell>
        </row>
        <row r="356">
          <cell r="A356" t="str">
            <v>-</v>
          </cell>
          <cell r="B356" t="str">
            <v>85951014</v>
          </cell>
          <cell r="C356">
            <v>0</v>
          </cell>
        </row>
        <row r="357">
          <cell r="A357" t="str">
            <v>-</v>
          </cell>
          <cell r="B357" t="str">
            <v>85951015</v>
          </cell>
          <cell r="C357">
            <v>0</v>
          </cell>
        </row>
        <row r="358">
          <cell r="A358" t="str">
            <v xml:space="preserve">               RSVA. P/C CAP. V.</v>
          </cell>
          <cell r="D358">
            <v>0</v>
          </cell>
        </row>
        <row r="359">
          <cell r="A359" t="str">
            <v>+</v>
          </cell>
          <cell r="B359" t="str">
            <v>83813004</v>
          </cell>
          <cell r="C359">
            <v>0</v>
          </cell>
        </row>
        <row r="360">
          <cell r="A360" t="str">
            <v xml:space="preserve">               RSVA. P/CRED.REEST.</v>
          </cell>
          <cell r="D360">
            <v>0</v>
          </cell>
        </row>
        <row r="361">
          <cell r="A361" t="str">
            <v>+</v>
          </cell>
          <cell r="B361" t="str">
            <v>83813009</v>
          </cell>
          <cell r="C36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5AEF9-1D36-4EFF-81A0-706C2717342B}">
  <sheetPr>
    <tabColor rgb="FF92D050"/>
  </sheetPr>
  <dimension ref="A1:J77"/>
  <sheetViews>
    <sheetView showGridLines="0" tabSelected="1" view="pageBreakPreview" topLeftCell="A28" zoomScale="110" zoomScaleNormal="100" zoomScaleSheetLayoutView="110" workbookViewId="0">
      <selection activeCell="D46" sqref="D46"/>
    </sheetView>
  </sheetViews>
  <sheetFormatPr baseColWidth="10" defaultColWidth="11.42578125" defaultRowHeight="12.75" x14ac:dyDescent="0.2"/>
  <cols>
    <col min="1" max="1" width="2.42578125" style="2" customWidth="1"/>
    <col min="2" max="2" width="58.7109375" style="43" customWidth="1"/>
    <col min="3" max="3" width="18.7109375" style="2" customWidth="1"/>
    <col min="4" max="4" width="21.7109375" style="34" customWidth="1"/>
    <col min="5" max="5" width="5.7109375" style="2" customWidth="1"/>
    <col min="6" max="6" width="3.7109375" style="2" customWidth="1"/>
    <col min="7" max="7" width="46.85546875" style="2" customWidth="1"/>
    <col min="8" max="9" width="18.7109375" style="2" customWidth="1"/>
    <col min="10" max="10" width="23.7109375" style="2" customWidth="1"/>
    <col min="11" max="11" width="11.42578125" style="2"/>
    <col min="12" max="12" width="16.85546875" style="2" bestFit="1" customWidth="1"/>
    <col min="13" max="16384" width="11.42578125" style="2"/>
  </cols>
  <sheetData>
    <row r="1" spans="1:10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x14ac:dyDescent="0.25">
      <c r="A4" s="3"/>
      <c r="B4" s="4"/>
      <c r="C4" s="3"/>
      <c r="D4" s="5"/>
      <c r="E4" s="3"/>
      <c r="F4" s="3"/>
      <c r="G4" s="3"/>
      <c r="H4" s="3"/>
      <c r="I4" s="3"/>
      <c r="J4" s="3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8" customHeight="1" x14ac:dyDescent="0.25">
      <c r="A6" s="7" t="s">
        <v>3</v>
      </c>
      <c r="B6" s="7"/>
      <c r="C6" s="8"/>
      <c r="D6" s="9"/>
      <c r="E6" s="10"/>
      <c r="F6" s="7" t="s">
        <v>4</v>
      </c>
      <c r="G6" s="7"/>
      <c r="H6" s="11"/>
      <c r="I6" s="3"/>
      <c r="J6" s="3"/>
    </row>
    <row r="7" spans="1:10" s="21" customFormat="1" ht="15" customHeight="1" x14ac:dyDescent="0.25">
      <c r="A7" s="12" t="s">
        <v>5</v>
      </c>
      <c r="B7" s="13"/>
      <c r="C7" s="14"/>
      <c r="D7" s="15">
        <f>SUM(C8:C10)</f>
        <v>89629021.859999999</v>
      </c>
      <c r="E7" s="16"/>
      <c r="F7" s="17" t="s">
        <v>6</v>
      </c>
      <c r="G7" s="13"/>
      <c r="H7" s="18"/>
      <c r="I7" s="19"/>
      <c r="J7" s="20">
        <f>SUM(I8:I9)</f>
        <v>7791467.0600000005</v>
      </c>
    </row>
    <row r="8" spans="1:10" ht="15" customHeight="1" x14ac:dyDescent="0.3">
      <c r="A8" s="22"/>
      <c r="B8" s="23" t="s">
        <v>7</v>
      </c>
      <c r="C8" s="24">
        <v>4700</v>
      </c>
      <c r="D8" s="25"/>
      <c r="E8" s="3"/>
      <c r="F8" s="17"/>
      <c r="G8" s="23" t="s">
        <v>8</v>
      </c>
      <c r="H8" s="26"/>
      <c r="I8" s="24">
        <v>5358003.21</v>
      </c>
      <c r="J8" s="25"/>
    </row>
    <row r="9" spans="1:10" ht="15" customHeight="1" x14ac:dyDescent="0.3">
      <c r="A9" s="22"/>
      <c r="B9" s="23" t="s">
        <v>9</v>
      </c>
      <c r="C9" s="24">
        <v>29039321.859999999</v>
      </c>
      <c r="D9" s="25"/>
      <c r="E9" s="3"/>
      <c r="F9" s="17"/>
      <c r="G9" s="23" t="s">
        <v>10</v>
      </c>
      <c r="H9" s="26"/>
      <c r="I9" s="27">
        <v>2433463.85</v>
      </c>
      <c r="J9" s="25"/>
    </row>
    <row r="10" spans="1:10" s="21" customFormat="1" ht="15" customHeight="1" x14ac:dyDescent="0.3">
      <c r="A10" s="12"/>
      <c r="B10" s="23" t="s">
        <v>11</v>
      </c>
      <c r="C10" s="27">
        <v>60585000</v>
      </c>
      <c r="D10" s="28"/>
      <c r="E10" s="16"/>
      <c r="F10" s="17" t="s">
        <v>12</v>
      </c>
      <c r="G10" s="13"/>
      <c r="H10" s="18"/>
      <c r="I10" s="19"/>
      <c r="J10" s="20">
        <f>SUM(I11)</f>
        <v>171392044.56999999</v>
      </c>
    </row>
    <row r="11" spans="1:10" s="21" customFormat="1" ht="15" customHeight="1" x14ac:dyDescent="0.3">
      <c r="A11" s="29"/>
      <c r="B11" s="4"/>
      <c r="C11" s="14"/>
      <c r="D11" s="28"/>
      <c r="E11" s="16"/>
      <c r="F11" s="17"/>
      <c r="G11" s="23" t="s">
        <v>13</v>
      </c>
      <c r="H11" s="26"/>
      <c r="I11" s="27">
        <v>171392044.56999999</v>
      </c>
      <c r="J11" s="25"/>
    </row>
    <row r="12" spans="1:10" s="21" customFormat="1" ht="15" customHeight="1" x14ac:dyDescent="0.25">
      <c r="A12" s="17" t="s">
        <v>14</v>
      </c>
      <c r="B12" s="13"/>
      <c r="C12" s="14"/>
      <c r="D12" s="20">
        <f>SUM(C13:C15)</f>
        <v>17940376.899999999</v>
      </c>
      <c r="E12" s="16"/>
    </row>
    <row r="13" spans="1:10" s="21" customFormat="1" ht="15" customHeight="1" x14ac:dyDescent="0.3">
      <c r="A13" s="17"/>
      <c r="B13" s="23" t="s">
        <v>15</v>
      </c>
      <c r="C13" s="24">
        <v>5984996.4300000006</v>
      </c>
      <c r="D13" s="28"/>
      <c r="E13" s="16"/>
      <c r="F13" s="17" t="s">
        <v>16</v>
      </c>
      <c r="G13" s="13"/>
      <c r="H13" s="18"/>
      <c r="I13" s="19"/>
      <c r="J13" s="20">
        <f>SUM(I14+I15)</f>
        <v>79189214.060000002</v>
      </c>
    </row>
    <row r="14" spans="1:10" s="21" customFormat="1" ht="15" customHeight="1" x14ac:dyDescent="0.3">
      <c r="A14" s="17"/>
      <c r="B14" s="23" t="s">
        <v>17</v>
      </c>
      <c r="C14" s="24">
        <v>-560979.60000000009</v>
      </c>
      <c r="D14" s="28"/>
      <c r="E14" s="16"/>
      <c r="F14" s="17"/>
      <c r="G14" s="23" t="s">
        <v>18</v>
      </c>
      <c r="H14" s="26"/>
      <c r="I14" s="24">
        <v>24637876.48</v>
      </c>
      <c r="J14" s="28"/>
    </row>
    <row r="15" spans="1:10" s="21" customFormat="1" ht="15" customHeight="1" x14ac:dyDescent="0.3">
      <c r="A15" s="17"/>
      <c r="B15" s="23" t="s">
        <v>19</v>
      </c>
      <c r="C15" s="27">
        <v>12516360.07</v>
      </c>
      <c r="D15" s="28"/>
      <c r="E15" s="16"/>
      <c r="F15" s="17"/>
      <c r="G15" s="23" t="s">
        <v>20</v>
      </c>
      <c r="H15" s="26"/>
      <c r="I15" s="27">
        <v>54551337.579999998</v>
      </c>
      <c r="J15" s="28"/>
    </row>
    <row r="16" spans="1:10" ht="15" customHeight="1" x14ac:dyDescent="0.25">
      <c r="A16" s="30"/>
      <c r="B16" s="4"/>
      <c r="C16" s="14"/>
      <c r="D16" s="28"/>
      <c r="E16" s="3"/>
    </row>
    <row r="17" spans="1:10" ht="15" customHeight="1" x14ac:dyDescent="0.25">
      <c r="A17" s="17" t="s">
        <v>21</v>
      </c>
      <c r="B17" s="13"/>
      <c r="C17" s="14"/>
      <c r="D17" s="20">
        <f>SUM(C18:C20)</f>
        <v>327252.18999999762</v>
      </c>
      <c r="E17" s="3"/>
      <c r="F17" s="17" t="s">
        <v>22</v>
      </c>
      <c r="G17" s="13"/>
      <c r="H17" s="18"/>
      <c r="I17" s="19"/>
      <c r="J17" s="20">
        <f>I18</f>
        <v>192421594.38</v>
      </c>
    </row>
    <row r="18" spans="1:10" ht="15" customHeight="1" x14ac:dyDescent="0.3">
      <c r="A18" s="31"/>
      <c r="B18" s="23" t="s">
        <v>23</v>
      </c>
      <c r="C18" s="24">
        <v>67787.8</v>
      </c>
      <c r="D18" s="25"/>
      <c r="E18" s="3"/>
      <c r="F18" s="31" t="s">
        <v>24</v>
      </c>
      <c r="G18" s="23"/>
      <c r="H18" s="26"/>
      <c r="I18" s="32">
        <v>192421594.38</v>
      </c>
      <c r="J18" s="28"/>
    </row>
    <row r="19" spans="1:10" ht="15" customHeight="1" x14ac:dyDescent="0.3">
      <c r="A19" s="31"/>
      <c r="B19" s="23" t="s">
        <v>25</v>
      </c>
      <c r="C19" s="24">
        <v>67531529.519999996</v>
      </c>
      <c r="D19" s="25"/>
      <c r="E19" s="3"/>
    </row>
    <row r="20" spans="1:10" ht="15" customHeight="1" x14ac:dyDescent="0.3">
      <c r="A20" s="31"/>
      <c r="B20" s="23" t="s">
        <v>26</v>
      </c>
      <c r="C20" s="27">
        <v>-67272065.129999995</v>
      </c>
      <c r="D20" s="25"/>
      <c r="E20" s="3"/>
      <c r="F20" s="17" t="s">
        <v>27</v>
      </c>
      <c r="G20" s="13"/>
      <c r="H20" s="18"/>
      <c r="I20" s="19"/>
      <c r="J20" s="20">
        <f>SUM(I21:I22)</f>
        <v>6429955.6099999994</v>
      </c>
    </row>
    <row r="21" spans="1:10" s="21" customFormat="1" ht="15" customHeight="1" x14ac:dyDescent="0.3">
      <c r="A21" s="17" t="s">
        <v>28</v>
      </c>
      <c r="B21" s="4"/>
      <c r="C21" s="14"/>
      <c r="D21" s="20">
        <f>SUM(C22:C29)</f>
        <v>830064967.88999987</v>
      </c>
      <c r="E21" s="16"/>
      <c r="F21" s="17"/>
      <c r="G21" s="23" t="s">
        <v>29</v>
      </c>
      <c r="H21" s="26"/>
      <c r="I21" s="24">
        <v>119058.93</v>
      </c>
      <c r="J21" s="28"/>
    </row>
    <row r="22" spans="1:10" ht="15" customHeight="1" x14ac:dyDescent="0.3">
      <c r="B22" s="23" t="s">
        <v>30</v>
      </c>
      <c r="C22" s="24">
        <v>920927226.29999995</v>
      </c>
      <c r="D22" s="33"/>
      <c r="E22" s="3"/>
      <c r="F22" s="17"/>
      <c r="G22" s="23" t="s">
        <v>31</v>
      </c>
      <c r="H22" s="26"/>
      <c r="I22" s="27">
        <v>6310896.6799999997</v>
      </c>
      <c r="J22" s="28"/>
    </row>
    <row r="23" spans="1:10" s="34" customFormat="1" ht="15" customHeight="1" x14ac:dyDescent="0.3">
      <c r="A23" s="31"/>
      <c r="B23" s="23" t="s">
        <v>32</v>
      </c>
      <c r="C23" s="24">
        <v>49965378.639999993</v>
      </c>
      <c r="D23" s="25"/>
      <c r="E23" s="3"/>
    </row>
    <row r="24" spans="1:10" s="34" customFormat="1" ht="15" customHeight="1" x14ac:dyDescent="0.3">
      <c r="A24" s="31"/>
      <c r="B24" s="23" t="s">
        <v>33</v>
      </c>
      <c r="C24" s="24">
        <v>2346635.8000000003</v>
      </c>
      <c r="D24" s="25"/>
      <c r="E24" s="3"/>
      <c r="F24" s="17" t="s">
        <v>34</v>
      </c>
      <c r="G24" s="23"/>
      <c r="H24" s="26"/>
      <c r="I24" s="14"/>
      <c r="J24" s="35">
        <f>SUM(I25:I25)</f>
        <v>3619161.82</v>
      </c>
    </row>
    <row r="25" spans="1:10" s="34" customFormat="1" ht="15" customHeight="1" x14ac:dyDescent="0.3">
      <c r="A25" s="31"/>
      <c r="B25" s="23" t="s">
        <v>35</v>
      </c>
      <c r="C25" s="24">
        <v>-27585158.32</v>
      </c>
      <c r="D25" s="25"/>
      <c r="E25" s="3"/>
      <c r="F25" s="30"/>
      <c r="G25" s="23" t="s">
        <v>36</v>
      </c>
      <c r="H25" s="26"/>
      <c r="I25" s="27">
        <v>3619161.82</v>
      </c>
      <c r="J25" s="28"/>
    </row>
    <row r="26" spans="1:10" s="34" customFormat="1" ht="15" customHeight="1" x14ac:dyDescent="0.3">
      <c r="A26" s="31"/>
      <c r="B26" s="23" t="s">
        <v>37</v>
      </c>
      <c r="C26" s="24">
        <v>-51373003.210000001</v>
      </c>
      <c r="D26" s="25"/>
      <c r="E26" s="3"/>
    </row>
    <row r="27" spans="1:10" ht="15" customHeight="1" thickBot="1" x14ac:dyDescent="0.35">
      <c r="A27" s="31"/>
      <c r="B27" s="23" t="s">
        <v>38</v>
      </c>
      <c r="C27" s="24">
        <v>-64543683.549999997</v>
      </c>
      <c r="D27" s="25"/>
      <c r="E27" s="3"/>
      <c r="F27" s="13" t="s">
        <v>39</v>
      </c>
      <c r="H27" s="26"/>
      <c r="I27" s="14"/>
      <c r="J27" s="36">
        <f>SUM(J7:J24)</f>
        <v>460843437.5</v>
      </c>
    </row>
    <row r="28" spans="1:10" ht="15" customHeight="1" thickTop="1" x14ac:dyDescent="0.3">
      <c r="A28" s="31"/>
      <c r="B28" s="23" t="s">
        <v>40</v>
      </c>
      <c r="C28" s="24">
        <v>-105312.86</v>
      </c>
      <c r="D28" s="25"/>
      <c r="E28" s="3"/>
    </row>
    <row r="29" spans="1:10" ht="15" customHeight="1" x14ac:dyDescent="0.3">
      <c r="A29" s="31"/>
      <c r="B29" s="23" t="s">
        <v>41</v>
      </c>
      <c r="C29" s="27">
        <v>432885.09</v>
      </c>
      <c r="D29" s="25"/>
      <c r="E29" s="3"/>
      <c r="F29" s="37" t="s">
        <v>42</v>
      </c>
      <c r="H29" s="26"/>
      <c r="I29" s="14"/>
    </row>
    <row r="30" spans="1:10" s="21" customFormat="1" ht="15" customHeight="1" x14ac:dyDescent="0.3">
      <c r="A30" s="31"/>
      <c r="C30" s="38"/>
      <c r="D30" s="25"/>
      <c r="E30" s="16"/>
    </row>
    <row r="31" spans="1:10" ht="15" customHeight="1" x14ac:dyDescent="0.3">
      <c r="A31" s="17" t="s">
        <v>43</v>
      </c>
      <c r="B31" s="4"/>
      <c r="C31" s="14"/>
      <c r="D31" s="20">
        <f>SUM(C32:C36)</f>
        <v>12464327.41</v>
      </c>
      <c r="E31" s="3"/>
      <c r="F31" s="39" t="s">
        <v>44</v>
      </c>
      <c r="G31" s="23"/>
      <c r="H31" s="26"/>
      <c r="I31" s="19"/>
      <c r="J31" s="20">
        <f>SUM(I32:I35)</f>
        <v>52772461.090000004</v>
      </c>
    </row>
    <row r="32" spans="1:10" ht="15" customHeight="1" x14ac:dyDescent="0.3">
      <c r="B32" s="23" t="s">
        <v>45</v>
      </c>
      <c r="C32" s="24">
        <v>12798403.890000001</v>
      </c>
      <c r="D32" s="33"/>
      <c r="E32" s="3"/>
      <c r="F32" s="40"/>
      <c r="G32" s="31" t="s">
        <v>46</v>
      </c>
      <c r="H32" s="41"/>
      <c r="I32" s="24">
        <v>6635428.5700000003</v>
      </c>
      <c r="J32" s="28"/>
    </row>
    <row r="33" spans="1:10" ht="15" customHeight="1" x14ac:dyDescent="0.3">
      <c r="A33" s="31"/>
      <c r="B33" s="23" t="s">
        <v>47</v>
      </c>
      <c r="C33" s="24">
        <v>-5678331.6100000003</v>
      </c>
      <c r="D33" s="25"/>
      <c r="E33" s="3"/>
      <c r="F33" s="16"/>
      <c r="G33" s="31" t="s">
        <v>48</v>
      </c>
      <c r="H33" s="42"/>
      <c r="I33" s="24">
        <v>35711046.100000001</v>
      </c>
      <c r="J33" s="28"/>
    </row>
    <row r="34" spans="1:10" ht="15" customHeight="1" x14ac:dyDescent="0.3">
      <c r="A34" s="31"/>
      <c r="B34" s="23" t="s">
        <v>49</v>
      </c>
      <c r="C34" s="24">
        <v>4527064.21</v>
      </c>
      <c r="D34" s="25"/>
      <c r="E34" s="3"/>
      <c r="G34" s="31" t="s">
        <v>50</v>
      </c>
      <c r="H34" s="42"/>
      <c r="I34" s="24">
        <v>4714250.3299999991</v>
      </c>
      <c r="J34" s="28"/>
    </row>
    <row r="35" spans="1:10" ht="15" customHeight="1" x14ac:dyDescent="0.3">
      <c r="A35" s="31"/>
      <c r="B35" s="23" t="s">
        <v>51</v>
      </c>
      <c r="C35" s="24">
        <v>1376353.52</v>
      </c>
      <c r="D35" s="25"/>
      <c r="E35" s="3"/>
      <c r="G35" s="31" t="s">
        <v>52</v>
      </c>
      <c r="H35" s="42"/>
      <c r="I35" s="27">
        <v>5711736.0899999999</v>
      </c>
      <c r="J35" s="28"/>
    </row>
    <row r="36" spans="1:10" s="21" customFormat="1" ht="15" customHeight="1" x14ac:dyDescent="0.3">
      <c r="A36" s="31"/>
      <c r="B36" s="23" t="s">
        <v>53</v>
      </c>
      <c r="C36" s="27">
        <v>-559162.6</v>
      </c>
      <c r="D36" s="25"/>
      <c r="E36" s="16"/>
    </row>
    <row r="37" spans="1:10" ht="15" customHeight="1" x14ac:dyDescent="0.3">
      <c r="A37" s="31"/>
      <c r="C37" s="44"/>
      <c r="D37" s="25"/>
      <c r="E37" s="3"/>
      <c r="F37" s="17" t="s">
        <v>54</v>
      </c>
      <c r="G37" s="13"/>
      <c r="H37" s="18"/>
      <c r="I37" s="19"/>
      <c r="J37" s="45">
        <f>SUM(I38:I42)</f>
        <v>438606831.62</v>
      </c>
    </row>
    <row r="38" spans="1:10" ht="15" customHeight="1" x14ac:dyDescent="0.3">
      <c r="A38" s="17" t="s">
        <v>55</v>
      </c>
      <c r="B38" s="4"/>
      <c r="C38" s="14"/>
      <c r="D38" s="35">
        <f>SUM(C39:C41)</f>
        <v>1796783.9600000002</v>
      </c>
      <c r="E38" s="3"/>
      <c r="F38" s="16"/>
      <c r="G38" s="23" t="s">
        <v>56</v>
      </c>
      <c r="H38" s="18"/>
      <c r="I38" s="24">
        <v>423653550.75999999</v>
      </c>
      <c r="J38" s="19"/>
    </row>
    <row r="39" spans="1:10" ht="15" customHeight="1" x14ac:dyDescent="0.3">
      <c r="B39" s="46" t="s">
        <v>57</v>
      </c>
      <c r="C39" s="47">
        <v>1231157.6200000001</v>
      </c>
      <c r="D39" s="33"/>
      <c r="E39" s="3"/>
      <c r="F39" s="3"/>
      <c r="G39" s="23" t="s">
        <v>58</v>
      </c>
      <c r="H39" s="18"/>
      <c r="I39" s="24">
        <v>2685018.55</v>
      </c>
      <c r="J39" s="48"/>
    </row>
    <row r="40" spans="1:10" ht="15" customHeight="1" x14ac:dyDescent="0.3">
      <c r="A40" s="31"/>
      <c r="B40" s="23" t="s">
        <v>59</v>
      </c>
      <c r="C40" s="47">
        <v>2219513.81</v>
      </c>
      <c r="D40" s="25"/>
      <c r="E40" s="3"/>
      <c r="F40" s="16"/>
      <c r="G40" s="23" t="s">
        <v>60</v>
      </c>
      <c r="H40" s="18"/>
      <c r="I40" s="24">
        <v>12158392.08</v>
      </c>
    </row>
    <row r="41" spans="1:10" ht="15" customHeight="1" x14ac:dyDescent="0.3">
      <c r="A41" s="31"/>
      <c r="B41" s="23" t="s">
        <v>61</v>
      </c>
      <c r="C41" s="49">
        <v>-1653887.47</v>
      </c>
      <c r="D41" s="25"/>
      <c r="E41" s="3"/>
      <c r="F41" s="16"/>
      <c r="G41" s="23" t="s">
        <v>62</v>
      </c>
      <c r="H41" s="18"/>
      <c r="I41" s="24">
        <v>59870.23</v>
      </c>
    </row>
    <row r="42" spans="1:10" ht="15" customHeight="1" x14ac:dyDescent="0.3">
      <c r="A42" s="31"/>
      <c r="B42" s="2"/>
      <c r="D42" s="25"/>
      <c r="E42" s="3"/>
      <c r="F42" s="16"/>
      <c r="G42" s="23" t="s">
        <v>63</v>
      </c>
      <c r="H42" s="18"/>
      <c r="I42" s="27">
        <v>50000</v>
      </c>
    </row>
    <row r="43" spans="1:10" ht="15" customHeight="1" x14ac:dyDescent="0.3">
      <c r="A43" s="31"/>
      <c r="B43" s="2"/>
      <c r="D43" s="25"/>
      <c r="E43" s="3"/>
    </row>
    <row r="44" spans="1:10" ht="15" customHeight="1" thickBot="1" x14ac:dyDescent="0.35">
      <c r="A44" s="31"/>
      <c r="B44" s="23"/>
      <c r="C44" s="47"/>
      <c r="D44" s="25"/>
      <c r="E44" s="3"/>
      <c r="G44" s="50" t="s">
        <v>64</v>
      </c>
      <c r="H44" s="18"/>
      <c r="I44" s="19"/>
      <c r="J44" s="51">
        <f>SUM(+J31+J37)</f>
        <v>491379292.71000004</v>
      </c>
    </row>
    <row r="45" spans="1:10" ht="15" customHeight="1" thickTop="1" x14ac:dyDescent="0.3">
      <c r="A45" s="31"/>
      <c r="B45" s="23"/>
      <c r="C45" s="47"/>
      <c r="D45" s="25"/>
      <c r="E45" s="3"/>
    </row>
    <row r="46" spans="1:10" ht="18" thickBot="1" x14ac:dyDescent="0.35">
      <c r="A46" s="52" t="s">
        <v>65</v>
      </c>
      <c r="B46" s="53"/>
      <c r="C46" s="54"/>
      <c r="D46" s="55">
        <f>SUM(D7:D43)</f>
        <v>952222730.20999992</v>
      </c>
      <c r="E46" s="3"/>
      <c r="F46" s="16"/>
      <c r="G46" s="56" t="s">
        <v>66</v>
      </c>
      <c r="H46" s="57"/>
      <c r="I46" s="19"/>
      <c r="J46" s="58">
        <f>J27+J44</f>
        <v>952222730.21000004</v>
      </c>
    </row>
    <row r="47" spans="1:10" ht="14.25" thickTop="1" x14ac:dyDescent="0.25">
      <c r="A47" s="59"/>
      <c r="B47" s="4"/>
      <c r="C47" s="14"/>
      <c r="D47" s="60"/>
      <c r="E47" s="3"/>
      <c r="F47" s="16"/>
      <c r="H47" s="41"/>
      <c r="I47" s="14"/>
      <c r="J47" s="19"/>
    </row>
    <row r="48" spans="1:10" s="62" customFormat="1" ht="18" customHeight="1" x14ac:dyDescent="0.3">
      <c r="A48" s="59"/>
      <c r="B48" s="4"/>
      <c r="C48" s="14"/>
      <c r="D48" s="25"/>
      <c r="E48" s="61"/>
      <c r="F48" s="61"/>
      <c r="G48" s="16"/>
      <c r="H48" s="57"/>
      <c r="I48" s="19"/>
      <c r="J48" s="14"/>
    </row>
    <row r="49" spans="1:10" ht="18" thickBot="1" x14ac:dyDescent="0.35">
      <c r="A49" s="63" t="s">
        <v>67</v>
      </c>
      <c r="B49" s="53"/>
      <c r="C49" s="54"/>
      <c r="D49" s="64">
        <v>252683666.59</v>
      </c>
      <c r="F49" s="16"/>
      <c r="G49" s="56" t="s">
        <v>68</v>
      </c>
      <c r="H49" s="41"/>
      <c r="I49" s="14"/>
      <c r="J49" s="65">
        <f>D49</f>
        <v>252683666.59</v>
      </c>
    </row>
    <row r="50" spans="1:10" ht="13.5" thickTop="1" x14ac:dyDescent="0.2">
      <c r="A50" s="66"/>
      <c r="C50" s="67"/>
      <c r="D50" s="68"/>
      <c r="F50" s="16"/>
    </row>
    <row r="51" spans="1:10" ht="17.25" x14ac:dyDescent="0.3">
      <c r="A51" s="66"/>
      <c r="C51" s="69"/>
      <c r="D51" s="70"/>
      <c r="F51" s="61"/>
      <c r="H51" s="57"/>
      <c r="I51" s="19"/>
      <c r="J51" s="71"/>
    </row>
    <row r="52" spans="1:10" ht="17.25" x14ac:dyDescent="0.3">
      <c r="A52" s="66"/>
      <c r="C52" s="69"/>
      <c r="D52" s="70"/>
      <c r="F52" s="21"/>
      <c r="H52" s="72"/>
      <c r="I52" s="54"/>
    </row>
    <row r="53" spans="1:10" ht="13.5" x14ac:dyDescent="0.25">
      <c r="A53" s="66"/>
      <c r="C53" s="69"/>
      <c r="D53" s="70"/>
      <c r="F53" s="21"/>
      <c r="G53" s="3"/>
      <c r="H53" s="3"/>
      <c r="I53" s="71"/>
    </row>
    <row r="54" spans="1:10" ht="13.5" x14ac:dyDescent="0.25">
      <c r="A54" s="66"/>
      <c r="C54" s="69"/>
      <c r="D54" s="70"/>
      <c r="F54" s="21"/>
      <c r="H54" s="41"/>
      <c r="I54" s="14"/>
      <c r="J54" s="21"/>
    </row>
    <row r="55" spans="1:10" s="21" customFormat="1" ht="15" x14ac:dyDescent="0.2">
      <c r="A55" s="66"/>
      <c r="B55" s="43"/>
      <c r="C55" s="69"/>
      <c r="D55" s="70"/>
      <c r="G55" s="2"/>
      <c r="H55" s="72"/>
      <c r="I55" s="72"/>
    </row>
    <row r="56" spans="1:10" x14ac:dyDescent="0.2">
      <c r="A56" s="66"/>
      <c r="C56" s="73"/>
      <c r="D56" s="70"/>
      <c r="E56" s="70"/>
      <c r="F56" s="21"/>
      <c r="G56" s="21"/>
      <c r="H56" s="21"/>
      <c r="I56" s="21"/>
      <c r="J56" s="21"/>
    </row>
    <row r="57" spans="1:10" s="21" customFormat="1" x14ac:dyDescent="0.2">
      <c r="A57" s="66"/>
      <c r="B57" s="43"/>
      <c r="C57" s="2"/>
      <c r="D57" s="2"/>
      <c r="E57" s="70"/>
      <c r="F57" s="2"/>
      <c r="H57" s="74"/>
    </row>
    <row r="58" spans="1:10" x14ac:dyDescent="0.2">
      <c r="A58" s="66"/>
      <c r="C58" s="75" t="s">
        <v>69</v>
      </c>
      <c r="D58" s="75"/>
      <c r="F58" s="21"/>
      <c r="G58" s="21"/>
      <c r="H58" s="76" t="s">
        <v>70</v>
      </c>
      <c r="I58" s="21"/>
      <c r="J58" s="21"/>
    </row>
    <row r="59" spans="1:10" x14ac:dyDescent="0.2">
      <c r="A59" s="66"/>
      <c r="B59" s="77"/>
      <c r="C59" s="75" t="s">
        <v>71</v>
      </c>
      <c r="D59" s="75"/>
      <c r="F59" s="21"/>
      <c r="G59" s="21"/>
      <c r="H59" s="76" t="s">
        <v>72</v>
      </c>
      <c r="I59" s="21"/>
      <c r="J59" s="21"/>
    </row>
    <row r="60" spans="1:10" s="21" customFormat="1" x14ac:dyDescent="0.2">
      <c r="A60" s="2"/>
      <c r="B60" s="43"/>
      <c r="J60" s="2"/>
    </row>
    <row r="61" spans="1:10" s="21" customFormat="1" x14ac:dyDescent="0.2">
      <c r="C61" s="2"/>
      <c r="H61" s="78"/>
      <c r="I61" s="74"/>
      <c r="J61" s="2"/>
    </row>
    <row r="62" spans="1:10" x14ac:dyDescent="0.2">
      <c r="F62" s="21"/>
      <c r="G62" s="76"/>
      <c r="J62" s="21"/>
    </row>
    <row r="63" spans="1:10" x14ac:dyDescent="0.2">
      <c r="B63" s="79"/>
      <c r="C63" s="80"/>
      <c r="D63" s="81"/>
      <c r="J63" s="21"/>
    </row>
    <row r="64" spans="1:10" x14ac:dyDescent="0.2">
      <c r="B64" s="79"/>
      <c r="C64" s="80"/>
      <c r="D64" s="81"/>
      <c r="F64" s="21"/>
      <c r="G64" s="21"/>
      <c r="I64" s="76"/>
      <c r="J64" s="21"/>
    </row>
    <row r="65" spans="2:10" x14ac:dyDescent="0.2">
      <c r="B65" s="79"/>
      <c r="C65" s="80"/>
      <c r="D65" s="81"/>
      <c r="I65" s="21"/>
    </row>
    <row r="66" spans="2:10" x14ac:dyDescent="0.2">
      <c r="B66" s="79"/>
      <c r="C66" s="80"/>
      <c r="D66" s="81"/>
      <c r="F66" s="21"/>
      <c r="H66" s="21"/>
      <c r="I66" s="21"/>
    </row>
    <row r="67" spans="2:10" x14ac:dyDescent="0.2">
      <c r="B67" s="79"/>
      <c r="C67" s="80"/>
      <c r="D67" s="81"/>
      <c r="F67" s="21"/>
      <c r="J67" s="21"/>
    </row>
    <row r="68" spans="2:10" x14ac:dyDescent="0.2">
      <c r="B68" s="79"/>
      <c r="C68" s="80"/>
      <c r="D68" s="81"/>
      <c r="G68" s="21"/>
    </row>
    <row r="69" spans="2:10" x14ac:dyDescent="0.2">
      <c r="B69" s="79"/>
      <c r="C69" s="80"/>
      <c r="D69" s="81"/>
      <c r="H69" s="21"/>
      <c r="I69" s="21"/>
    </row>
    <row r="70" spans="2:10" x14ac:dyDescent="0.2">
      <c r="B70" s="79"/>
      <c r="C70" s="80"/>
      <c r="D70" s="81"/>
      <c r="F70" s="21"/>
    </row>
    <row r="71" spans="2:10" x14ac:dyDescent="0.2">
      <c r="B71" s="79"/>
      <c r="C71" s="80"/>
      <c r="D71" s="81"/>
    </row>
    <row r="72" spans="2:10" x14ac:dyDescent="0.2">
      <c r="B72" s="79"/>
      <c r="C72" s="80"/>
      <c r="D72" s="81"/>
    </row>
    <row r="73" spans="2:10" x14ac:dyDescent="0.2">
      <c r="B73" s="79"/>
      <c r="C73" s="80"/>
      <c r="D73" s="81"/>
    </row>
    <row r="74" spans="2:10" x14ac:dyDescent="0.2">
      <c r="B74" s="79"/>
      <c r="C74" s="80"/>
      <c r="D74" s="81"/>
    </row>
    <row r="75" spans="2:10" x14ac:dyDescent="0.2">
      <c r="B75" s="79"/>
      <c r="C75" s="80"/>
      <c r="D75" s="81"/>
    </row>
    <row r="76" spans="2:10" x14ac:dyDescent="0.2">
      <c r="B76" s="79"/>
      <c r="C76" s="80"/>
      <c r="D76" s="81"/>
    </row>
    <row r="77" spans="2:10" x14ac:dyDescent="0.2">
      <c r="B77" s="79"/>
      <c r="C77" s="80"/>
      <c r="D77" s="81"/>
    </row>
  </sheetData>
  <mergeCells count="7">
    <mergeCell ref="C59:D59"/>
    <mergeCell ref="A1:J1"/>
    <mergeCell ref="A2:J2"/>
    <mergeCell ref="A3:J3"/>
    <mergeCell ref="A6:B6"/>
    <mergeCell ref="F6:G6"/>
    <mergeCell ref="C58:D58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7599F-901B-456D-AA56-07D78F016B22}">
  <sheetPr>
    <tabColor rgb="FF92D050"/>
  </sheetPr>
  <dimension ref="A1:I65"/>
  <sheetViews>
    <sheetView showGridLines="0" view="pageBreakPreview" topLeftCell="A29" zoomScaleNormal="100" zoomScaleSheetLayoutView="100" workbookViewId="0">
      <selection activeCell="G49" sqref="G49"/>
    </sheetView>
  </sheetViews>
  <sheetFormatPr baseColWidth="10" defaultColWidth="21.85546875" defaultRowHeight="15.75" x14ac:dyDescent="0.25"/>
  <cols>
    <col min="1" max="1" width="3.140625" style="88" customWidth="1"/>
    <col min="2" max="2" width="3" style="119" customWidth="1"/>
    <col min="3" max="3" width="33.42578125" style="123" customWidth="1"/>
    <col min="4" max="4" width="28.7109375" style="124" customWidth="1"/>
    <col min="5" max="5" width="18.7109375" style="108" bestFit="1" customWidth="1"/>
    <col min="6" max="6" width="20.7109375" style="125" customWidth="1"/>
    <col min="7" max="7" width="20.7109375" style="88" customWidth="1"/>
    <col min="8" max="16384" width="21.85546875" style="88"/>
  </cols>
  <sheetData>
    <row r="1" spans="1:9" s="84" customFormat="1" ht="18.75" customHeight="1" x14ac:dyDescent="0.25">
      <c r="A1" s="82" t="s">
        <v>0</v>
      </c>
      <c r="B1" s="82"/>
      <c r="C1" s="82"/>
      <c r="D1" s="82"/>
      <c r="E1" s="82"/>
      <c r="F1" s="82"/>
      <c r="G1" s="82"/>
      <c r="H1" s="83"/>
      <c r="I1" s="83"/>
    </row>
    <row r="2" spans="1:9" s="84" customFormat="1" ht="16.5" customHeight="1" x14ac:dyDescent="0.25">
      <c r="A2" s="85" t="s">
        <v>73</v>
      </c>
      <c r="B2" s="85"/>
      <c r="C2" s="85"/>
      <c r="D2" s="85"/>
      <c r="E2" s="85"/>
      <c r="F2" s="85"/>
      <c r="G2" s="85"/>
      <c r="H2" s="86"/>
      <c r="I2" s="86"/>
    </row>
    <row r="3" spans="1:9" ht="19.5" customHeight="1" x14ac:dyDescent="0.2">
      <c r="A3" s="87" t="s">
        <v>74</v>
      </c>
      <c r="B3" s="87"/>
      <c r="C3" s="87"/>
      <c r="D3" s="87"/>
      <c r="E3" s="87"/>
      <c r="F3" s="87"/>
      <c r="G3" s="87"/>
    </row>
    <row r="4" spans="1:9" ht="15" x14ac:dyDescent="0.2">
      <c r="A4" s="89" t="s">
        <v>75</v>
      </c>
      <c r="B4" s="89"/>
      <c r="C4" s="89"/>
      <c r="D4" s="89"/>
      <c r="E4" s="89"/>
      <c r="F4" s="89"/>
      <c r="G4" s="89"/>
    </row>
    <row r="5" spans="1:9" ht="17.25" x14ac:dyDescent="0.3">
      <c r="A5" s="90"/>
      <c r="B5" s="91"/>
      <c r="C5" s="91"/>
      <c r="D5" s="91"/>
      <c r="E5" s="91"/>
      <c r="F5" s="91"/>
      <c r="G5" s="91"/>
    </row>
    <row r="6" spans="1:9" ht="17.25" x14ac:dyDescent="0.3">
      <c r="A6" s="90"/>
      <c r="B6" s="92"/>
      <c r="C6" s="93"/>
      <c r="D6" s="94"/>
      <c r="E6" s="95"/>
      <c r="F6" s="96"/>
      <c r="G6" s="90"/>
    </row>
    <row r="7" spans="1:9" ht="17.25" x14ac:dyDescent="0.3">
      <c r="A7" s="97" t="s">
        <v>76</v>
      </c>
      <c r="B7" s="98"/>
      <c r="C7" s="99"/>
      <c r="D7" s="100"/>
      <c r="E7" s="101"/>
      <c r="F7" s="102"/>
      <c r="G7" s="101">
        <f>SUM(F8:F24)</f>
        <v>10869628.789999999</v>
      </c>
    </row>
    <row r="8" spans="1:9" s="108" customFormat="1" x14ac:dyDescent="0.25">
      <c r="A8" s="95"/>
      <c r="B8" s="103" t="s">
        <v>77</v>
      </c>
      <c r="C8" s="104"/>
      <c r="D8" s="105"/>
      <c r="E8" s="106"/>
      <c r="F8" s="107">
        <f>SUM(E9:E10)</f>
        <v>6375694.9299999997</v>
      </c>
      <c r="G8" s="106"/>
    </row>
    <row r="9" spans="1:9" ht="17.25" x14ac:dyDescent="0.3">
      <c r="A9" s="90"/>
      <c r="B9" s="98"/>
      <c r="C9" s="109" t="s">
        <v>78</v>
      </c>
      <c r="D9" s="94"/>
      <c r="E9" s="54">
        <v>286198.71000000002</v>
      </c>
      <c r="F9" s="110"/>
      <c r="G9" s="54"/>
    </row>
    <row r="10" spans="1:9" ht="17.25" x14ac:dyDescent="0.3">
      <c r="A10" s="90"/>
      <c r="B10" s="98"/>
      <c r="C10" s="109" t="s">
        <v>79</v>
      </c>
      <c r="D10" s="94"/>
      <c r="E10" s="111">
        <v>6089496.2199999997</v>
      </c>
      <c r="F10" s="110"/>
      <c r="G10" s="54"/>
    </row>
    <row r="11" spans="1:9" ht="17.25" x14ac:dyDescent="0.3">
      <c r="A11" s="90"/>
      <c r="B11" s="98"/>
      <c r="C11" s="93"/>
      <c r="D11" s="94"/>
      <c r="E11" s="54"/>
      <c r="F11" s="110"/>
      <c r="G11" s="54"/>
    </row>
    <row r="12" spans="1:9" s="108" customFormat="1" x14ac:dyDescent="0.25">
      <c r="A12" s="95"/>
      <c r="B12" s="103" t="s">
        <v>80</v>
      </c>
      <c r="C12" s="104"/>
      <c r="D12" s="105"/>
      <c r="E12" s="106"/>
      <c r="F12" s="107">
        <f>SUM(E13:E13)</f>
        <v>124831.17999999993</v>
      </c>
      <c r="G12" s="106"/>
    </row>
    <row r="13" spans="1:9" ht="17.25" x14ac:dyDescent="0.3">
      <c r="A13" s="90"/>
      <c r="B13" s="98"/>
      <c r="C13" s="109" t="s">
        <v>81</v>
      </c>
      <c r="D13" s="94"/>
      <c r="E13" s="111">
        <v>124831.17999999993</v>
      </c>
      <c r="F13" s="110"/>
      <c r="G13" s="54"/>
    </row>
    <row r="14" spans="1:9" ht="17.25" x14ac:dyDescent="0.3">
      <c r="A14" s="90"/>
      <c r="B14" s="98"/>
      <c r="C14" s="93"/>
      <c r="D14" s="94"/>
      <c r="E14" s="54"/>
      <c r="F14" s="110"/>
      <c r="G14" s="54"/>
    </row>
    <row r="15" spans="1:9" s="108" customFormat="1" ht="17.25" x14ac:dyDescent="0.3">
      <c r="A15" s="95"/>
      <c r="B15" s="103" t="s">
        <v>82</v>
      </c>
      <c r="C15" s="104"/>
      <c r="D15" s="105"/>
      <c r="E15" s="54"/>
      <c r="F15" s="106">
        <f>SUM(E16:E22)</f>
        <v>4368973.4800000004</v>
      </c>
      <c r="G15" s="106"/>
    </row>
    <row r="16" spans="1:9" s="108" customFormat="1" ht="17.25" x14ac:dyDescent="0.3">
      <c r="A16" s="95"/>
      <c r="B16" s="103"/>
      <c r="C16" s="109" t="s">
        <v>83</v>
      </c>
      <c r="D16" s="105"/>
      <c r="E16" s="54">
        <v>3301719.61</v>
      </c>
      <c r="F16" s="106"/>
      <c r="G16" s="106"/>
    </row>
    <row r="17" spans="1:7" s="108" customFormat="1" ht="15" customHeight="1" x14ac:dyDescent="0.3">
      <c r="A17" s="95"/>
      <c r="B17" s="103"/>
      <c r="C17" s="109" t="s">
        <v>84</v>
      </c>
      <c r="D17" s="105"/>
      <c r="E17" s="54">
        <v>1060050.01</v>
      </c>
      <c r="F17" s="106"/>
      <c r="G17" s="106"/>
    </row>
    <row r="18" spans="1:7" s="108" customFormat="1" ht="15.75" hidden="1" customHeight="1" x14ac:dyDescent="0.3">
      <c r="A18" s="95"/>
      <c r="B18" s="103"/>
      <c r="C18" s="109" t="s">
        <v>85</v>
      </c>
      <c r="D18" s="105"/>
      <c r="E18" s="54">
        <v>0</v>
      </c>
      <c r="F18" s="106"/>
      <c r="G18" s="106"/>
    </row>
    <row r="19" spans="1:7" s="108" customFormat="1" ht="15" hidden="1" customHeight="1" x14ac:dyDescent="0.3">
      <c r="A19" s="95"/>
      <c r="B19" s="103"/>
      <c r="C19" s="109" t="s">
        <v>86</v>
      </c>
      <c r="D19" s="105"/>
      <c r="E19" s="54">
        <v>0</v>
      </c>
      <c r="F19" s="106"/>
      <c r="G19" s="106"/>
    </row>
    <row r="20" spans="1:7" s="108" customFormat="1" ht="17.25" x14ac:dyDescent="0.3">
      <c r="A20" s="95"/>
      <c r="B20" s="103"/>
      <c r="C20" s="109" t="s">
        <v>87</v>
      </c>
      <c r="D20" s="105"/>
      <c r="E20" s="54">
        <v>1292.5</v>
      </c>
      <c r="F20" s="106"/>
      <c r="G20" s="106"/>
    </row>
    <row r="21" spans="1:7" s="108" customFormat="1" ht="17.25" hidden="1" x14ac:dyDescent="0.3">
      <c r="A21" s="95"/>
      <c r="B21" s="103"/>
      <c r="C21" s="109" t="s">
        <v>88</v>
      </c>
      <c r="D21" s="105"/>
      <c r="E21" s="54">
        <v>0</v>
      </c>
      <c r="F21" s="106"/>
      <c r="G21" s="106"/>
    </row>
    <row r="22" spans="1:7" s="108" customFormat="1" ht="17.25" x14ac:dyDescent="0.3">
      <c r="A22" s="95"/>
      <c r="B22" s="103"/>
      <c r="C22" s="109" t="s">
        <v>89</v>
      </c>
      <c r="D22" s="105"/>
      <c r="E22" s="111">
        <v>5911.36</v>
      </c>
      <c r="F22" s="106"/>
      <c r="G22" s="106"/>
    </row>
    <row r="23" spans="1:7" s="108" customFormat="1" x14ac:dyDescent="0.25">
      <c r="A23" s="95"/>
      <c r="B23" s="103"/>
      <c r="C23" s="104"/>
      <c r="D23" s="105"/>
      <c r="E23" s="106"/>
      <c r="F23" s="107"/>
      <c r="G23" s="106"/>
    </row>
    <row r="24" spans="1:7" s="108" customFormat="1" ht="17.25" x14ac:dyDescent="0.3">
      <c r="A24" s="95"/>
      <c r="B24" s="103" t="s">
        <v>90</v>
      </c>
      <c r="C24" s="104"/>
      <c r="D24" s="105"/>
      <c r="E24" s="54"/>
      <c r="F24" s="112">
        <f>VLOOKUP(B24,'[1]Vinculos Inst.'!$A$198:$D$384,4,0)</f>
        <v>129.19999999999999</v>
      </c>
      <c r="G24" s="106"/>
    </row>
    <row r="25" spans="1:7" s="108" customFormat="1" ht="17.25" x14ac:dyDescent="0.3">
      <c r="A25" s="95"/>
      <c r="B25" s="103"/>
      <c r="C25" s="104"/>
      <c r="D25" s="105"/>
      <c r="E25" s="54"/>
      <c r="F25" s="106"/>
      <c r="G25" s="106"/>
    </row>
    <row r="26" spans="1:7" s="108" customFormat="1" x14ac:dyDescent="0.25">
      <c r="A26" s="95"/>
      <c r="B26" s="103"/>
      <c r="C26" s="104"/>
      <c r="D26" s="105"/>
      <c r="E26" s="106"/>
      <c r="F26" s="107"/>
      <c r="G26" s="106"/>
    </row>
    <row r="27" spans="1:7" s="108" customFormat="1" x14ac:dyDescent="0.25">
      <c r="A27" s="95"/>
      <c r="B27" s="103"/>
      <c r="C27" s="104"/>
      <c r="D27" s="105"/>
      <c r="E27" s="106"/>
      <c r="F27" s="107"/>
      <c r="G27" s="106"/>
    </row>
    <row r="28" spans="1:7" ht="17.25" x14ac:dyDescent="0.3">
      <c r="A28" s="97" t="s">
        <v>91</v>
      </c>
      <c r="B28" s="98"/>
      <c r="C28" s="99"/>
      <c r="D28" s="100"/>
      <c r="E28" s="101"/>
      <c r="F28" s="102"/>
      <c r="G28" s="113">
        <f>SUM(F29:F47)</f>
        <v>6155378.46</v>
      </c>
    </row>
    <row r="29" spans="1:7" s="108" customFormat="1" x14ac:dyDescent="0.25">
      <c r="A29" s="95"/>
      <c r="B29" s="103" t="s">
        <v>77</v>
      </c>
      <c r="C29" s="104"/>
      <c r="D29" s="105"/>
      <c r="E29" s="106"/>
      <c r="F29" s="107">
        <f>SUM(E30:E34)</f>
        <v>1136665.8500000001</v>
      </c>
      <c r="G29" s="106"/>
    </row>
    <row r="30" spans="1:7" ht="17.25" x14ac:dyDescent="0.3">
      <c r="A30" s="90"/>
      <c r="B30" s="98"/>
      <c r="C30" s="109" t="s">
        <v>92</v>
      </c>
      <c r="D30" s="94"/>
      <c r="E30" s="54">
        <v>103406.9</v>
      </c>
      <c r="F30" s="110"/>
      <c r="G30" s="54"/>
    </row>
    <row r="31" spans="1:7" ht="17.25" x14ac:dyDescent="0.3">
      <c r="A31" s="90"/>
      <c r="B31" s="98"/>
      <c r="C31" s="109" t="s">
        <v>93</v>
      </c>
      <c r="D31" s="94"/>
      <c r="E31" s="54">
        <v>643629.59</v>
      </c>
      <c r="F31" s="110"/>
      <c r="G31" s="54"/>
    </row>
    <row r="32" spans="1:7" ht="17.25" x14ac:dyDescent="0.3">
      <c r="A32" s="90"/>
      <c r="B32" s="98"/>
      <c r="C32" s="109" t="s">
        <v>94</v>
      </c>
      <c r="D32" s="94"/>
      <c r="E32" s="54">
        <v>73552.38</v>
      </c>
      <c r="F32" s="110"/>
      <c r="G32" s="54"/>
    </row>
    <row r="33" spans="1:9" ht="16.5" customHeight="1" x14ac:dyDescent="0.3">
      <c r="A33" s="90"/>
      <c r="B33" s="98"/>
      <c r="C33" s="109" t="s">
        <v>95</v>
      </c>
      <c r="D33" s="94"/>
      <c r="E33" s="54">
        <v>16.43</v>
      </c>
      <c r="F33" s="110"/>
      <c r="G33" s="54"/>
    </row>
    <row r="34" spans="1:9" ht="17.25" x14ac:dyDescent="0.3">
      <c r="A34" s="90"/>
      <c r="B34" s="98"/>
      <c r="C34" s="109" t="s">
        <v>96</v>
      </c>
      <c r="D34" s="94"/>
      <c r="E34" s="111">
        <v>316060.55</v>
      </c>
      <c r="F34" s="110"/>
      <c r="G34" s="54"/>
    </row>
    <row r="35" spans="1:9" ht="17.25" x14ac:dyDescent="0.3">
      <c r="A35" s="90"/>
      <c r="B35" s="98"/>
      <c r="C35" s="93"/>
      <c r="D35" s="94"/>
      <c r="E35" s="54"/>
      <c r="F35" s="110"/>
      <c r="G35" s="54"/>
    </row>
    <row r="36" spans="1:9" s="108" customFormat="1" x14ac:dyDescent="0.25">
      <c r="A36" s="95"/>
      <c r="B36" s="103" t="s">
        <v>97</v>
      </c>
      <c r="C36" s="104"/>
      <c r="D36" s="105"/>
      <c r="E36" s="106"/>
      <c r="F36" s="106">
        <f>+D55</f>
        <v>2891662.01</v>
      </c>
      <c r="G36" s="106"/>
    </row>
    <row r="37" spans="1:9" s="108" customFormat="1" x14ac:dyDescent="0.25">
      <c r="A37" s="95"/>
      <c r="B37" s="103"/>
      <c r="C37" s="104"/>
      <c r="D37" s="105"/>
      <c r="E37" s="106"/>
      <c r="F37" s="106"/>
      <c r="G37" s="106"/>
    </row>
    <row r="38" spans="1:9" s="108" customFormat="1" x14ac:dyDescent="0.25">
      <c r="A38" s="95"/>
      <c r="B38" s="103" t="s">
        <v>98</v>
      </c>
      <c r="C38" s="104"/>
      <c r="D38" s="105"/>
      <c r="E38" s="106"/>
      <c r="F38" s="107">
        <f>SUM(E39:E43)</f>
        <v>1713897.47</v>
      </c>
      <c r="G38" s="106"/>
    </row>
    <row r="39" spans="1:9" ht="17.25" x14ac:dyDescent="0.3">
      <c r="A39" s="90"/>
      <c r="B39" s="98"/>
      <c r="C39" s="109" t="s">
        <v>99</v>
      </c>
      <c r="D39" s="94"/>
      <c r="E39" s="54">
        <v>994993.97</v>
      </c>
      <c r="F39" s="110"/>
      <c r="G39" s="54"/>
    </row>
    <row r="40" spans="1:9" ht="17.25" x14ac:dyDescent="0.3">
      <c r="A40" s="90"/>
      <c r="B40" s="98"/>
      <c r="C40" s="109" t="s">
        <v>100</v>
      </c>
      <c r="D40" s="94"/>
      <c r="E40" s="54">
        <v>79.5</v>
      </c>
      <c r="F40" s="110"/>
      <c r="G40" s="54"/>
    </row>
    <row r="41" spans="1:9" ht="18.75" customHeight="1" x14ac:dyDescent="0.3">
      <c r="A41" s="90"/>
      <c r="B41" s="98"/>
      <c r="C41" s="109" t="s">
        <v>101</v>
      </c>
      <c r="D41" s="94"/>
      <c r="E41" s="54">
        <v>2285.7200000000012</v>
      </c>
      <c r="F41" s="110"/>
      <c r="G41" s="54"/>
    </row>
    <row r="42" spans="1:9" ht="17.25" x14ac:dyDescent="0.3">
      <c r="A42" s="90"/>
      <c r="B42" s="98"/>
      <c r="C42" s="109" t="s">
        <v>102</v>
      </c>
      <c r="D42" s="94"/>
      <c r="E42" s="54">
        <v>312035.5</v>
      </c>
      <c r="F42" s="110"/>
      <c r="G42" s="54"/>
    </row>
    <row r="43" spans="1:9" ht="17.25" x14ac:dyDescent="0.3">
      <c r="A43" s="90"/>
      <c r="B43" s="98"/>
      <c r="C43" s="109" t="s">
        <v>103</v>
      </c>
      <c r="D43" s="94"/>
      <c r="E43" s="111">
        <v>404502.78</v>
      </c>
      <c r="F43" s="110"/>
      <c r="G43" s="54"/>
    </row>
    <row r="44" spans="1:9" ht="17.25" x14ac:dyDescent="0.3">
      <c r="A44" s="90"/>
      <c r="B44" s="98"/>
      <c r="C44" s="93"/>
      <c r="D44" s="94"/>
      <c r="E44" s="54"/>
      <c r="F44" s="110"/>
      <c r="G44" s="54"/>
    </row>
    <row r="45" spans="1:9" s="108" customFormat="1" x14ac:dyDescent="0.25">
      <c r="A45" s="95"/>
      <c r="B45" s="103" t="s">
        <v>104</v>
      </c>
      <c r="C45" s="104"/>
      <c r="D45" s="105"/>
      <c r="E45" s="106"/>
      <c r="F45" s="106">
        <v>413081.62</v>
      </c>
      <c r="G45" s="106"/>
    </row>
    <row r="46" spans="1:9" s="108" customFormat="1" ht="17.25" x14ac:dyDescent="0.3">
      <c r="A46" s="95"/>
      <c r="B46" s="103"/>
      <c r="C46" s="104"/>
      <c r="D46" s="105"/>
      <c r="E46" s="106"/>
      <c r="F46" s="54"/>
      <c r="G46" s="106"/>
    </row>
    <row r="47" spans="1:9" s="108" customFormat="1" x14ac:dyDescent="0.25">
      <c r="A47" s="95"/>
      <c r="B47" s="103" t="s">
        <v>105</v>
      </c>
      <c r="C47" s="104"/>
      <c r="D47" s="105"/>
      <c r="E47" s="106"/>
      <c r="F47" s="112">
        <v>71.510000000000005</v>
      </c>
      <c r="G47" s="106"/>
      <c r="I47" s="114"/>
    </row>
    <row r="48" spans="1:9" s="108" customFormat="1" x14ac:dyDescent="0.25">
      <c r="A48" s="95"/>
      <c r="B48" s="103"/>
      <c r="C48" s="104"/>
      <c r="D48" s="105"/>
      <c r="E48" s="106"/>
      <c r="F48" s="107"/>
      <c r="G48" s="106"/>
    </row>
    <row r="49" spans="1:9" ht="18" thickBot="1" x14ac:dyDescent="0.35">
      <c r="A49" s="97" t="s">
        <v>106</v>
      </c>
      <c r="B49" s="98"/>
      <c r="C49" s="99"/>
      <c r="D49" s="100"/>
      <c r="E49" s="101"/>
      <c r="F49" s="102"/>
      <c r="G49" s="115">
        <f>G7-G28</f>
        <v>4714250.3299999991</v>
      </c>
      <c r="H49" s="101"/>
      <c r="I49" s="116"/>
    </row>
    <row r="50" spans="1:9" ht="18" thickTop="1" x14ac:dyDescent="0.3">
      <c r="A50" s="90"/>
      <c r="B50" s="98"/>
      <c r="C50" s="93"/>
      <c r="D50" s="94"/>
      <c r="E50" s="95"/>
      <c r="F50" s="96"/>
      <c r="G50" s="101"/>
    </row>
    <row r="51" spans="1:9" ht="17.25" x14ac:dyDescent="0.3">
      <c r="A51" s="90"/>
      <c r="B51" s="98"/>
      <c r="C51" s="93"/>
      <c r="D51" s="94"/>
      <c r="E51" s="95"/>
      <c r="F51" s="96"/>
      <c r="G51" s="101"/>
    </row>
    <row r="52" spans="1:9" ht="17.25" x14ac:dyDescent="0.3">
      <c r="A52" s="90"/>
      <c r="B52" s="98"/>
      <c r="C52" s="117" t="s">
        <v>107</v>
      </c>
      <c r="D52" s="54">
        <v>-158240.21</v>
      </c>
      <c r="E52" s="54"/>
      <c r="F52" s="96"/>
      <c r="G52" s="118"/>
    </row>
    <row r="53" spans="1:9" ht="17.25" x14ac:dyDescent="0.3">
      <c r="A53" s="90"/>
      <c r="B53" s="98"/>
      <c r="C53" s="117" t="s">
        <v>108</v>
      </c>
      <c r="D53" s="54">
        <v>2500000</v>
      </c>
      <c r="E53" s="95"/>
      <c r="F53" s="96"/>
      <c r="G53" s="54"/>
    </row>
    <row r="54" spans="1:9" ht="17.25" x14ac:dyDescent="0.3">
      <c r="A54" s="90"/>
      <c r="B54" s="98"/>
      <c r="C54" s="117" t="s">
        <v>109</v>
      </c>
      <c r="D54" s="111">
        <v>549902.22</v>
      </c>
      <c r="E54" s="95"/>
      <c r="F54" s="96"/>
      <c r="G54" s="54"/>
    </row>
    <row r="55" spans="1:9" ht="17.25" x14ac:dyDescent="0.3">
      <c r="A55" s="90"/>
      <c r="B55" s="98"/>
      <c r="C55" s="93"/>
      <c r="D55" s="106">
        <f>SUM(D52:D54)</f>
        <v>2891662.01</v>
      </c>
      <c r="E55" s="95"/>
      <c r="F55" s="96"/>
      <c r="G55" s="90"/>
    </row>
    <row r="64" spans="1:9" ht="15" x14ac:dyDescent="0.2">
      <c r="C64" s="120" t="s">
        <v>69</v>
      </c>
      <c r="D64" s="120"/>
      <c r="E64" s="121"/>
      <c r="F64" s="122" t="s">
        <v>70</v>
      </c>
    </row>
    <row r="65" spans="3:6" ht="15" x14ac:dyDescent="0.2">
      <c r="C65" s="120" t="s">
        <v>71</v>
      </c>
      <c r="D65" s="120"/>
      <c r="E65" s="121"/>
      <c r="F65" s="122" t="s">
        <v>72</v>
      </c>
    </row>
  </sheetData>
  <mergeCells count="6">
    <mergeCell ref="A1:G1"/>
    <mergeCell ref="A2:G2"/>
    <mergeCell ref="A3:G3"/>
    <mergeCell ref="A4:G4"/>
    <mergeCell ref="C64:D64"/>
    <mergeCell ref="C65:D65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9EEDE-19C2-4495-8D11-492B671384E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 Institucional</vt:lpstr>
      <vt:lpstr>Estados de Resultados Inst.</vt:lpstr>
      <vt:lpstr>Hoja1</vt:lpstr>
      <vt:lpstr>'Balance Institucional'!Área_de_impresión</vt:lpstr>
      <vt:lpstr>'Estados de Resultados Inst.'!Área_de_impresión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dcterms:created xsi:type="dcterms:W3CDTF">2020-02-21T15:49:15Z</dcterms:created>
  <dcterms:modified xsi:type="dcterms:W3CDTF">2020-02-21T15:53:24Z</dcterms:modified>
</cp:coreProperties>
</file>