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19200" windowHeight="7050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general'!$A$1:$C$103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C71" i="2"/>
  <c r="C70" i="2"/>
  <c r="C65" i="2"/>
  <c r="C58" i="2"/>
  <c r="C60" i="2" s="1"/>
  <c r="D43" i="2"/>
  <c r="C41" i="2"/>
  <c r="C40" i="2"/>
  <c r="C39" i="2"/>
  <c r="C38" i="2"/>
  <c r="C35" i="2"/>
  <c r="C34" i="2"/>
  <c r="C33" i="2"/>
  <c r="C32" i="2"/>
  <c r="C43" i="2" s="1"/>
  <c r="E43" i="2" s="1"/>
  <c r="C26" i="2"/>
  <c r="C24" i="2"/>
  <c r="C23" i="2"/>
  <c r="C22" i="2"/>
  <c r="C19" i="2"/>
  <c r="C17" i="2"/>
  <c r="C16" i="2"/>
  <c r="B104" i="1"/>
  <c r="C89" i="1"/>
  <c r="C79" i="1"/>
  <c r="C78" i="1"/>
  <c r="C77" i="1"/>
  <c r="C80" i="1" s="1"/>
  <c r="C73" i="1"/>
  <c r="C72" i="1"/>
  <c r="C67" i="1"/>
  <c r="C65" i="1"/>
  <c r="C64" i="1"/>
  <c r="C63" i="1"/>
  <c r="C62" i="1"/>
  <c r="C61" i="1"/>
  <c r="C68" i="1" s="1"/>
  <c r="C54" i="1"/>
  <c r="C49" i="1"/>
  <c r="C50" i="1" s="1"/>
  <c r="C43" i="1"/>
  <c r="C38" i="1"/>
  <c r="C35" i="1"/>
  <c r="C34" i="1"/>
  <c r="C33" i="1"/>
  <c r="C29" i="1"/>
  <c r="C27" i="1"/>
  <c r="C25" i="1"/>
  <c r="C24" i="1"/>
  <c r="C23" i="1"/>
  <c r="C22" i="1"/>
  <c r="C21" i="1"/>
  <c r="C19" i="1"/>
  <c r="C51" i="2" l="1"/>
  <c r="C18" i="2" l="1"/>
  <c r="C27" i="2" l="1"/>
  <c r="C49" i="2" l="1"/>
  <c r="C40" i="1" l="1"/>
  <c r="C21" i="2" l="1"/>
  <c r="C29" i="2" s="1"/>
  <c r="C46" i="2" s="1"/>
  <c r="D29" i="2" l="1"/>
  <c r="C18" i="1"/>
  <c r="C96" i="1" l="1"/>
  <c r="C20" i="1" l="1"/>
  <c r="C30" i="1" s="1"/>
  <c r="C93" i="1" l="1"/>
  <c r="C76" i="2" l="1"/>
  <c r="C50" i="2" l="1"/>
  <c r="C52" i="2" s="1"/>
  <c r="C55" i="2" s="1"/>
  <c r="C63" i="2" s="1"/>
  <c r="C66" i="2" l="1"/>
  <c r="C68" i="2" s="1"/>
  <c r="C74" i="2" s="1"/>
  <c r="C78" i="2" s="1"/>
  <c r="D78" i="2" l="1"/>
  <c r="E78" i="2" s="1"/>
  <c r="C98" i="1"/>
  <c r="C41" i="1" l="1"/>
  <c r="C37" i="1" s="1"/>
  <c r="C71" i="1"/>
  <c r="C74" i="1" s="1"/>
  <c r="C91" i="1" s="1"/>
  <c r="C36" i="1" l="1"/>
  <c r="C46" i="1" s="1"/>
  <c r="C56" i="1" s="1"/>
  <c r="C97" i="1"/>
  <c r="C101" i="1" s="1"/>
  <c r="C103" i="1" s="1"/>
  <c r="C104" i="1" s="1"/>
  <c r="D56" i="1" l="1"/>
  <c r="E56" i="1" s="1"/>
</calcChain>
</file>

<file path=xl/sharedStrings.xml><?xml version="1.0" encoding="utf-8"?>
<sst xmlns="http://schemas.openxmlformats.org/spreadsheetml/2006/main" count="144" uniqueCount="131">
  <si>
    <t>SUPERINTENDENCIA DEL SISTEMA FINANCIERO</t>
  </si>
  <si>
    <t>Anexo 1</t>
  </si>
  <si>
    <t>San Salvador, El Salvador, C.A.</t>
  </si>
  <si>
    <t>TELEFONO (503) 2281-2444 • Email: informa @ ssf.gob.sv • Web: http://www.ssf.gob.sv</t>
  </si>
  <si>
    <t>INVERSIONES FINANCIERAS DAVIVIENDA, S.A.Y SUBSIDIARIAS</t>
  </si>
  <si>
    <t>Sociedad Controladora de Finalidad Exclusiva</t>
  </si>
  <si>
    <t>30 de Noviembre de 2019</t>
  </si>
  <si>
    <t>(Cifras en miles de dólares de los Estados Unidos de América)</t>
  </si>
  <si>
    <t>Concepto</t>
  </si>
  <si>
    <t>30/112/2019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</si>
  <si>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</si>
  <si>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</si>
  <si>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</si>
  <si>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</si>
  <si>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</si>
  <si>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</si>
  <si>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</si>
  <si>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</si>
  <si>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</si>
  <si>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</si>
  <si>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</si>
  <si>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</si>
  <si>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</si>
  <si>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</si>
  <si>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</si>
  <si>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</si>
  <si>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</si>
  <si>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</si>
  <si>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</si>
  <si>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</si>
  <si>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</si>
  <si>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</si>
  <si>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</si>
  <si>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</si>
  <si>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</si>
  <si>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</si>
  <si>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</si>
  <si>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</si>
  <si>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</si>
  <si>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</si>
  <si>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</si>
  <si>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</si>
  <si>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</si>
  <si>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</si>
  <si>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</si>
  <si>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</si>
  <si>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</si>
  <si>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</si>
  <si>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</si>
  <si>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</si>
  <si>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</si>
  <si>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</si>
  <si>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</si>
  <si>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</si>
  <si>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</si>
  <si>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</si>
  <si>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</si>
  <si>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</si>
  <si>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</si>
  <si>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</si>
  <si>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</si>
  <si>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</si>
  <si>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</si>
  <si>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</si>
  <si>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</si>
  <si>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</si>
  <si>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</si>
  <si>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</si>
  <si>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</si>
  <si>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</si>
  <si>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</si>
  <si>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</si>
  <si>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</si>
  <si>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</si>
  <si>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</si>
  <si>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</si>
  <si>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</si>
  <si>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</si>
  <si>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</si>
  <si>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</si>
  <si>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Anexo 2</t>
  </si>
  <si>
    <t>Estado Consolidado de Resultados</t>
  </si>
  <si>
    <t>Del 01 al 30 de Noviembre de 2019</t>
  </si>
  <si>
    <t>Mes actual: Septiembre  2018</t>
  </si>
  <si>
    <t>Mes actual: Noviembre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</si>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</sst>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name val="Arial Narrow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2" applyFont="1" applyAlignment="1">
      <alignment horizontal="left"/>
    </xf>
    <xf numFmtId="0" fontId="1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1" fillId="0" borderId="0" xfId="2" applyFont="1" applyFill="1"/>
    <xf numFmtId="0" fontId="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1" fillId="0" borderId="0" xfId="2" applyFont="1" applyBorder="1"/>
    <xf numFmtId="0" fontId="6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/>
    <xf numFmtId="0" fontId="9" fillId="2" borderId="1" xfId="2" applyFont="1" applyFill="1" applyBorder="1" applyAlignment="1" applyProtection="1">
      <alignment horizontal="center" wrapText="1"/>
      <protection locked="0"/>
    </xf>
    <xf numFmtId="17" fontId="9" fillId="2" borderId="2" xfId="2" applyNumberFormat="1" applyFont="1" applyFill="1" applyBorder="1" applyAlignment="1">
      <alignment horizontal="center" wrapText="1"/>
    </xf>
    <xf numFmtId="0" fontId="10" fillId="0" borderId="1" xfId="2" applyFont="1" applyFill="1" applyBorder="1" applyAlignment="1" applyProtection="1">
      <protection locked="0"/>
    </xf>
    <xf numFmtId="0" fontId="7" fillId="0" borderId="3" xfId="2" applyFont="1" applyBorder="1"/>
    <xf numFmtId="0" fontId="11" fillId="0" borderId="4" xfId="2" applyFont="1" applyFill="1" applyBorder="1" applyAlignment="1" applyProtection="1">
      <protection locked="0"/>
    </xf>
    <xf numFmtId="0" fontId="7" fillId="0" borderId="5" xfId="2" applyFont="1" applyBorder="1"/>
    <xf numFmtId="0" fontId="6" fillId="0" borderId="4" xfId="2" applyFont="1" applyFill="1" applyBorder="1" applyAlignment="1" applyProtection="1">
      <protection locked="0"/>
    </xf>
    <xf numFmtId="0" fontId="7" fillId="0" borderId="4" xfId="2" applyFont="1" applyFill="1" applyBorder="1" applyAlignment="1" applyProtection="1">
      <alignment horizontal="left" indent="1"/>
      <protection locked="0"/>
    </xf>
    <xf numFmtId="165" fontId="7" fillId="0" borderId="5" xfId="3" applyNumberFormat="1" applyFont="1" applyFill="1" applyBorder="1" applyAlignment="1" applyProtection="1">
      <alignment horizontal="right" indent="1"/>
      <protection locked="0"/>
    </xf>
    <xf numFmtId="165" fontId="1" fillId="0" borderId="0" xfId="2" applyNumberFormat="1" applyFont="1" applyBorder="1"/>
    <xf numFmtId="165" fontId="7" fillId="0" borderId="6" xfId="3" applyNumberFormat="1" applyFont="1" applyFill="1" applyBorder="1" applyAlignment="1" applyProtection="1">
      <alignment horizontal="right" indent="1"/>
      <protection locked="0"/>
    </xf>
    <xf numFmtId="0" fontId="8" fillId="0" borderId="4" xfId="2" applyFont="1" applyFill="1" applyBorder="1" applyAlignment="1" applyProtection="1">
      <alignment horizontal="left" indent="3"/>
      <protection locked="0"/>
    </xf>
    <xf numFmtId="165" fontId="8" fillId="0" borderId="5" xfId="3" applyNumberFormat="1" applyFont="1" applyFill="1" applyBorder="1" applyAlignment="1" applyProtection="1">
      <alignment horizontal="right" indent="3"/>
      <protection locked="0"/>
    </xf>
    <xf numFmtId="165" fontId="7" fillId="0" borderId="5" xfId="3" applyNumberFormat="1" applyFont="1" applyBorder="1" applyAlignment="1">
      <alignment horizontal="right"/>
    </xf>
    <xf numFmtId="0" fontId="6" fillId="0" borderId="7" xfId="2" applyFont="1" applyFill="1" applyBorder="1" applyAlignment="1" applyProtection="1">
      <alignment horizontal="left"/>
      <protection locked="0"/>
    </xf>
    <xf numFmtId="166" fontId="7" fillId="0" borderId="8" xfId="3" applyNumberFormat="1" applyFont="1" applyBorder="1" applyAlignment="1">
      <alignment horizontal="right"/>
    </xf>
    <xf numFmtId="0" fontId="7" fillId="0" borderId="4" xfId="2" applyFont="1" applyFill="1" applyBorder="1" applyAlignment="1" applyProtection="1">
      <protection locked="0"/>
    </xf>
    <xf numFmtId="165" fontId="7" fillId="0" borderId="8" xfId="3" applyNumberFormat="1" applyFont="1" applyBorder="1" applyAlignment="1">
      <alignment horizontal="right"/>
    </xf>
    <xf numFmtId="165" fontId="6" fillId="0" borderId="8" xfId="3" applyNumberFormat="1" applyFont="1" applyBorder="1" applyAlignment="1">
      <alignment horizontal="right"/>
    </xf>
    <xf numFmtId="0" fontId="6" fillId="0" borderId="9" xfId="2" applyFont="1" applyFill="1" applyBorder="1" applyAlignment="1" applyProtection="1">
      <alignment horizontal="left"/>
      <protection locked="0"/>
    </xf>
    <xf numFmtId="166" fontId="7" fillId="0" borderId="10" xfId="2" applyNumberFormat="1" applyFont="1" applyBorder="1"/>
    <xf numFmtId="164" fontId="1" fillId="0" borderId="0" xfId="2" applyNumberFormat="1" applyFont="1" applyBorder="1"/>
    <xf numFmtId="165" fontId="7" fillId="0" borderId="5" xfId="3" applyNumberFormat="1" applyFont="1" applyBorder="1"/>
    <xf numFmtId="165" fontId="7" fillId="0" borderId="8" xfId="3" applyNumberFormat="1" applyFont="1" applyBorder="1"/>
    <xf numFmtId="165" fontId="7" fillId="3" borderId="5" xfId="3" applyNumberFormat="1" applyFont="1" applyFill="1" applyBorder="1"/>
    <xf numFmtId="165" fontId="7" fillId="0" borderId="10" xfId="3" applyNumberFormat="1" applyFont="1" applyBorder="1"/>
    <xf numFmtId="165" fontId="7" fillId="0" borderId="11" xfId="3" applyNumberFormat="1" applyFont="1" applyBorder="1"/>
    <xf numFmtId="0" fontId="7" fillId="0" borderId="4" xfId="2" applyFont="1" applyFill="1" applyBorder="1" applyAlignment="1" applyProtection="1">
      <alignment horizontal="left" vertical="top" wrapText="1" indent="1"/>
      <protection locked="0"/>
    </xf>
    <xf numFmtId="165" fontId="7" fillId="0" borderId="9" xfId="3" applyNumberFormat="1" applyFont="1" applyBorder="1"/>
    <xf numFmtId="0" fontId="1" fillId="0" borderId="0" xfId="2" applyFont="1" applyFill="1" applyBorder="1" applyAlignment="1" applyProtection="1">
      <protection locked="0"/>
    </xf>
    <xf numFmtId="166" fontId="1" fillId="0" borderId="0" xfId="2" applyNumberFormat="1" applyFont="1" applyFill="1" applyBorder="1" applyAlignment="1" applyProtection="1">
      <protection locked="0"/>
    </xf>
    <xf numFmtId="0" fontId="1" fillId="0" borderId="5" xfId="2" applyFont="1" applyBorder="1"/>
    <xf numFmtId="0" fontId="6" fillId="0" borderId="0" xfId="2" applyFont="1" applyAlignment="1">
      <alignment horizontal="left"/>
    </xf>
    <xf numFmtId="0" fontId="7" fillId="0" borderId="0" xfId="2" applyFont="1" applyFill="1" applyAlignment="1">
      <alignment horizontal="center"/>
    </xf>
    <xf numFmtId="0" fontId="6" fillId="0" borderId="0" xfId="2" applyFont="1" applyFill="1" applyBorder="1" applyAlignment="1">
      <alignment horizontal="right"/>
    </xf>
    <xf numFmtId="0" fontId="7" fillId="0" borderId="0" xfId="2" applyFont="1" applyFill="1"/>
    <xf numFmtId="0" fontId="7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9" fillId="4" borderId="4" xfId="2" applyFont="1" applyFill="1" applyBorder="1" applyAlignment="1" applyProtection="1">
      <alignment horizontal="center" wrapText="1"/>
      <protection locked="0"/>
    </xf>
    <xf numFmtId="0" fontId="9" fillId="4" borderId="12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13" fillId="0" borderId="4" xfId="2" applyFont="1" applyFill="1" applyBorder="1" applyAlignment="1" applyProtection="1">
      <alignment horizontal="left"/>
      <protection locked="0"/>
    </xf>
    <xf numFmtId="0" fontId="7" fillId="0" borderId="5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67" fontId="7" fillId="0" borderId="0" xfId="1" applyFont="1" applyFill="1"/>
    <xf numFmtId="0" fontId="13" fillId="0" borderId="4" xfId="2" applyFont="1" applyFill="1" applyBorder="1" applyAlignment="1" applyProtection="1">
      <alignment horizontal="left" indent="1"/>
      <protection locked="0"/>
    </xf>
    <xf numFmtId="165" fontId="7" fillId="0" borderId="5" xfId="3" applyNumberFormat="1" applyFont="1" applyFill="1" applyBorder="1" applyAlignment="1">
      <alignment horizontal="center"/>
    </xf>
    <xf numFmtId="165" fontId="7" fillId="0" borderId="12" xfId="3" applyNumberFormat="1" applyFont="1" applyFill="1" applyBorder="1" applyAlignment="1">
      <alignment horizontal="center"/>
    </xf>
    <xf numFmtId="165" fontId="7" fillId="0" borderId="0" xfId="3" applyNumberFormat="1" applyFont="1" applyFill="1" applyBorder="1" applyAlignment="1">
      <alignment horizontal="center"/>
    </xf>
    <xf numFmtId="0" fontId="14" fillId="0" borderId="7" xfId="2" applyFont="1" applyFill="1" applyBorder="1" applyAlignment="1" applyProtection="1">
      <alignment horizontal="left"/>
      <protection locked="0"/>
    </xf>
    <xf numFmtId="165" fontId="6" fillId="0" borderId="8" xfId="3" applyNumberFormat="1" applyFont="1" applyFill="1" applyBorder="1" applyAlignment="1">
      <alignment horizontal="center"/>
    </xf>
    <xf numFmtId="165" fontId="6" fillId="0" borderId="13" xfId="3" applyNumberFormat="1" applyFont="1" applyFill="1" applyBorder="1" applyAlignment="1">
      <alignment horizontal="center"/>
    </xf>
    <xf numFmtId="165" fontId="7" fillId="0" borderId="14" xfId="3" applyNumberFormat="1" applyFont="1" applyFill="1" applyBorder="1" applyAlignment="1">
      <alignment horizontal="center"/>
    </xf>
    <xf numFmtId="165" fontId="7" fillId="0" borderId="15" xfId="3" applyNumberFormat="1" applyFont="1" applyFill="1" applyBorder="1" applyAlignment="1">
      <alignment horizontal="center"/>
    </xf>
    <xf numFmtId="165" fontId="6" fillId="0" borderId="14" xfId="3" applyNumberFormat="1" applyFont="1" applyFill="1" applyBorder="1" applyAlignment="1">
      <alignment horizontal="center"/>
    </xf>
    <xf numFmtId="165" fontId="6" fillId="0" borderId="15" xfId="3" applyNumberFormat="1" applyFont="1" applyFill="1" applyBorder="1" applyAlignment="1">
      <alignment horizontal="center"/>
    </xf>
    <xf numFmtId="165" fontId="7" fillId="0" borderId="16" xfId="3" applyNumberFormat="1" applyFont="1" applyFill="1" applyBorder="1" applyAlignment="1">
      <alignment horizontal="center"/>
    </xf>
    <xf numFmtId="165" fontId="7" fillId="0" borderId="17" xfId="3" applyNumberFormat="1" applyFont="1" applyFill="1" applyBorder="1" applyAlignment="1">
      <alignment horizontal="center"/>
    </xf>
    <xf numFmtId="0" fontId="6" fillId="5" borderId="7" xfId="2" applyFont="1" applyFill="1" applyBorder="1" applyAlignment="1" applyProtection="1">
      <protection locked="0"/>
    </xf>
    <xf numFmtId="165" fontId="6" fillId="5" borderId="8" xfId="3" applyNumberFormat="1" applyFont="1" applyFill="1" applyBorder="1" applyAlignment="1">
      <alignment horizontal="center"/>
    </xf>
    <xf numFmtId="165" fontId="6" fillId="5" borderId="13" xfId="3" applyNumberFormat="1" applyFont="1" applyFill="1" applyBorder="1" applyAlignment="1">
      <alignment horizontal="center"/>
    </xf>
    <xf numFmtId="0" fontId="14" fillId="0" borderId="4" xfId="2" applyFont="1" applyFill="1" applyBorder="1" applyAlignment="1" applyProtection="1">
      <alignment horizontal="left"/>
      <protection locked="0"/>
    </xf>
    <xf numFmtId="165" fontId="7" fillId="0" borderId="14" xfId="3" quotePrefix="1" applyNumberFormat="1" applyFont="1" applyFill="1" applyBorder="1" applyAlignment="1">
      <alignment horizontal="center"/>
    </xf>
    <xf numFmtId="165" fontId="7" fillId="0" borderId="15" xfId="3" quotePrefix="1" applyNumberFormat="1" applyFont="1" applyFill="1" applyBorder="1" applyAlignment="1">
      <alignment horizontal="center"/>
    </xf>
    <xf numFmtId="165" fontId="7" fillId="0" borderId="18" xfId="3" applyNumberFormat="1" applyFont="1" applyFill="1" applyBorder="1" applyAlignment="1">
      <alignment horizontal="center"/>
    </xf>
    <xf numFmtId="165" fontId="7" fillId="0" borderId="19" xfId="3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6" fillId="5" borderId="9" xfId="2" applyFont="1" applyFill="1" applyBorder="1" applyAlignment="1" applyProtection="1">
      <protection locked="0"/>
    </xf>
    <xf numFmtId="165" fontId="6" fillId="5" borderId="10" xfId="3" applyNumberFormat="1" applyFont="1" applyFill="1" applyBorder="1" applyAlignment="1">
      <alignment horizontal="center"/>
    </xf>
    <xf numFmtId="165" fontId="6" fillId="5" borderId="20" xfId="3" applyNumberFormat="1" applyFont="1" applyFill="1" applyBorder="1" applyAlignment="1">
      <alignment horizontal="center"/>
    </xf>
    <xf numFmtId="0" fontId="13" fillId="0" borderId="21" xfId="2" applyFont="1" applyFill="1" applyBorder="1" applyAlignment="1" applyProtection="1">
      <alignment horizontal="left"/>
      <protection locked="0"/>
    </xf>
    <xf numFmtId="164" fontId="7" fillId="0" borderId="0" xfId="2" applyNumberFormat="1" applyFont="1" applyFill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noviembre/CONSOLIDADO%20NOVIEMBRE%202019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9"/>
      <sheetName val="balance IFD"/>
      <sheetName val="ANEXO "/>
      <sheetName val="DIVIDENDOS"/>
      <sheetName val="PARTIDAS BANCO"/>
      <sheetName val="comisiones Valores"/>
      <sheetName val="PARTIDAS IFD"/>
      <sheetName val="partidas seguros"/>
      <sheetName val="wfsaldos ajuste6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>
        <row r="7">
          <cell r="AJ7">
            <v>607162701.13999999</v>
          </cell>
        </row>
        <row r="22">
          <cell r="AJ22">
            <v>1153918.99</v>
          </cell>
        </row>
        <row r="24">
          <cell r="AJ24">
            <v>248991188.66</v>
          </cell>
        </row>
        <row r="36">
          <cell r="AJ36">
            <v>1884970611.3699999</v>
          </cell>
        </row>
        <row r="37">
          <cell r="AJ37">
            <v>40508374.100000001</v>
          </cell>
        </row>
        <row r="38">
          <cell r="AJ38">
            <v>8266357</v>
          </cell>
        </row>
        <row r="40">
          <cell r="AJ40">
            <v>-42253804.25</v>
          </cell>
        </row>
        <row r="42">
          <cell r="AJ42">
            <v>3847576.84</v>
          </cell>
        </row>
        <row r="43">
          <cell r="AJ43">
            <v>211743.57</v>
          </cell>
        </row>
        <row r="47">
          <cell r="AJ47">
            <v>14874683.67</v>
          </cell>
        </row>
        <row r="48">
          <cell r="AJ48">
            <v>-10615408.23</v>
          </cell>
        </row>
        <row r="50">
          <cell r="AJ50">
            <v>4889604.3897197768</v>
          </cell>
        </row>
        <row r="53">
          <cell r="AJ53">
            <v>26525050.490000002</v>
          </cell>
        </row>
        <row r="54">
          <cell r="AJ54">
            <v>9189053.7837760057</v>
          </cell>
        </row>
        <row r="55">
          <cell r="AJ55">
            <v>-1515091.4</v>
          </cell>
        </row>
        <row r="57">
          <cell r="AJ57">
            <v>0</v>
          </cell>
        </row>
        <row r="58">
          <cell r="AJ58">
            <v>4613895.6500000004</v>
          </cell>
        </row>
        <row r="59">
          <cell r="AJ59">
            <v>49308716.469999999</v>
          </cell>
        </row>
        <row r="66">
          <cell r="AJ66">
            <v>2850129172.2434959</v>
          </cell>
        </row>
        <row r="72">
          <cell r="AJ72">
            <v>1843746504.6999998</v>
          </cell>
        </row>
        <row r="88">
          <cell r="AJ88">
            <v>12856734.950000001</v>
          </cell>
        </row>
        <row r="92">
          <cell r="AJ92">
            <v>358523426.49000001</v>
          </cell>
        </row>
        <row r="97">
          <cell r="AJ97">
            <v>200482966.53</v>
          </cell>
        </row>
        <row r="102">
          <cell r="AJ102">
            <v>13592899.67</v>
          </cell>
        </row>
        <row r="107">
          <cell r="AJ107">
            <v>0</v>
          </cell>
        </row>
        <row r="109">
          <cell r="AJ109">
            <v>257423.83</v>
          </cell>
        </row>
        <row r="110">
          <cell r="AJ110">
            <v>1051072.8400000001</v>
          </cell>
        </row>
        <row r="112">
          <cell r="AJ112">
            <v>367748.96</v>
          </cell>
        </row>
        <row r="116">
          <cell r="AJ116">
            <v>43578600.93</v>
          </cell>
        </row>
        <row r="118">
          <cell r="AJ118">
            <v>1646808.3099999998</v>
          </cell>
        </row>
        <row r="119">
          <cell r="AJ119">
            <v>2518694.87</v>
          </cell>
        </row>
        <row r="121">
          <cell r="AJ121">
            <v>278842.05857142858</v>
          </cell>
        </row>
        <row r="122">
          <cell r="AJ122">
            <v>10922603.1</v>
          </cell>
        </row>
        <row r="129">
          <cell r="AJ129">
            <v>3147942.09</v>
          </cell>
        </row>
        <row r="130">
          <cell r="AJ130">
            <v>8953467.4600000009</v>
          </cell>
        </row>
        <row r="133">
          <cell r="AJ133">
            <v>2361162.6800000002</v>
          </cell>
        </row>
        <row r="140">
          <cell r="AJ140">
            <v>4950146.4262450626</v>
          </cell>
        </row>
        <row r="144">
          <cell r="AJ144">
            <v>152000000.00285715</v>
          </cell>
        </row>
        <row r="148">
          <cell r="AJ148">
            <v>153821554.08454919</v>
          </cell>
        </row>
        <row r="169">
          <cell r="AJ169">
            <v>238555492.27557519</v>
          </cell>
        </row>
        <row r="170">
          <cell r="AJ170">
            <v>159121375.03</v>
          </cell>
        </row>
        <row r="171">
          <cell r="AJ171">
            <v>15625446.18</v>
          </cell>
        </row>
        <row r="172">
          <cell r="AJ172">
            <v>10276813.049999999</v>
          </cell>
        </row>
        <row r="173">
          <cell r="AJ173">
            <v>49653.26</v>
          </cell>
        </row>
        <row r="174">
          <cell r="AJ174">
            <v>70083.785575221234</v>
          </cell>
        </row>
        <row r="175">
          <cell r="AJ175">
            <v>9207621.4200000018</v>
          </cell>
        </row>
        <row r="176">
          <cell r="AJ176">
            <v>1470273.15</v>
          </cell>
        </row>
        <row r="178">
          <cell r="AJ178">
            <v>1263742.43</v>
          </cell>
        </row>
        <row r="179">
          <cell r="AJ179">
            <v>13849907.42</v>
          </cell>
        </row>
        <row r="181">
          <cell r="AJ181">
            <v>24338648.91</v>
          </cell>
        </row>
        <row r="182">
          <cell r="AJ182">
            <v>2483937.8199999998</v>
          </cell>
        </row>
        <row r="183">
          <cell r="AJ183">
            <v>100357.1</v>
          </cell>
        </row>
        <row r="184">
          <cell r="AJ184">
            <v>416106.04</v>
          </cell>
        </row>
        <row r="185">
          <cell r="AJ185">
            <v>281526.68</v>
          </cell>
        </row>
        <row r="190">
          <cell r="AJ190">
            <v>106353692.3717992</v>
          </cell>
        </row>
        <row r="191">
          <cell r="AJ191">
            <v>35600103.93</v>
          </cell>
        </row>
        <row r="192">
          <cell r="AJ192">
            <v>21788458.379999999</v>
          </cell>
        </row>
        <row r="193">
          <cell r="AJ193">
            <v>10339894</v>
          </cell>
        </row>
        <row r="194">
          <cell r="AJ194">
            <v>127826.96</v>
          </cell>
        </row>
        <row r="196">
          <cell r="AJ196">
            <v>23575336.481799215</v>
          </cell>
        </row>
        <row r="197">
          <cell r="AJ197">
            <v>6506937.2999999998</v>
          </cell>
        </row>
        <row r="198">
          <cell r="AJ198">
            <v>3169787.32</v>
          </cell>
        </row>
        <row r="199">
          <cell r="AJ199">
            <v>2796585.87</v>
          </cell>
        </row>
        <row r="200">
          <cell r="AJ200">
            <v>2448762.13</v>
          </cell>
        </row>
        <row r="203">
          <cell r="AJ203">
            <v>35270791.969999999</v>
          </cell>
        </row>
        <row r="211">
          <cell r="AJ211">
            <v>35522586.859999999</v>
          </cell>
        </row>
        <row r="212">
          <cell r="AJ212">
            <v>30035556.530000001</v>
          </cell>
        </row>
        <row r="213">
          <cell r="AJ213">
            <v>5697932.0199999996</v>
          </cell>
        </row>
        <row r="217">
          <cell r="AJ217">
            <v>1800</v>
          </cell>
        </row>
        <row r="219">
          <cell r="AJ219">
            <v>15528066.600563958</v>
          </cell>
        </row>
        <row r="238">
          <cell r="AJ238">
            <v>492760.12999999995</v>
          </cell>
        </row>
        <row r="239">
          <cell r="AJ239">
            <v>12942665.279999999</v>
          </cell>
        </row>
        <row r="241">
          <cell r="AJ241">
            <v>1791259.8399999999</v>
          </cell>
        </row>
        <row r="245">
          <cell r="AJ245">
            <v>387992.24392855418</v>
          </cell>
        </row>
        <row r="247">
          <cell r="AJ247">
            <v>25590121.630411398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78">
          <cell r="E1378">
            <v>369408.49</v>
          </cell>
        </row>
        <row r="3733">
          <cell r="E3733">
            <v>116778363.09999999</v>
          </cell>
        </row>
        <row r="3834">
          <cell r="E3834">
            <v>-126258812.69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showGridLines="0" tabSelected="1" view="pageBreakPreview" topLeftCell="A16" zoomScale="75" zoomScaleNormal="75" zoomScaleSheetLayoutView="75" workbookViewId="0">
      <selection activeCell="A101" sqref="A101"/>
    </sheetView>
  </sheetViews>
  <sheetFormatPr baseColWidth="10" defaultColWidth="11.453125" defaultRowHeight="12.5" x14ac:dyDescent="0.25"/>
  <cols>
    <col min="1" max="1" width="71.81640625" style="8" customWidth="1"/>
    <col min="2" max="2" width="0.26953125" style="45" customWidth="1"/>
    <col min="3" max="3" width="27.1796875" style="8" customWidth="1"/>
    <col min="4" max="4" width="18.54296875" style="8" bestFit="1" customWidth="1"/>
    <col min="5" max="5" width="17.453125" style="8" bestFit="1" customWidth="1"/>
    <col min="6" max="16384" width="11.453125" style="8"/>
  </cols>
  <sheetData>
    <row r="1" spans="1:3" s="4" customFormat="1" ht="15.5" x14ac:dyDescent="0.35">
      <c r="A1" s="1" t="s">
        <v>0</v>
      </c>
      <c r="B1" s="2"/>
      <c r="C1" s="3" t="s">
        <v>1</v>
      </c>
    </row>
    <row r="2" spans="1:3" s="4" customFormat="1" x14ac:dyDescent="0.25">
      <c r="A2" s="5" t="s">
        <v>2</v>
      </c>
      <c r="B2" s="2"/>
      <c r="C2" s="2"/>
    </row>
    <row r="3" spans="1:3" s="4" customFormat="1" x14ac:dyDescent="0.25">
      <c r="A3" s="6" t="s">
        <v>3</v>
      </c>
      <c r="B3" s="2"/>
      <c r="C3" s="2"/>
    </row>
    <row r="4" spans="1:3" x14ac:dyDescent="0.25">
      <c r="A4" s="7"/>
      <c r="B4" s="5"/>
    </row>
    <row r="5" spans="1:3" x14ac:dyDescent="0.25">
      <c r="B5" s="8"/>
    </row>
    <row r="6" spans="1:3" s="10" customFormat="1" ht="14" x14ac:dyDescent="0.3">
      <c r="A6" s="9" t="s">
        <v>4</v>
      </c>
      <c r="B6" s="9"/>
      <c r="C6" s="9"/>
    </row>
    <row r="7" spans="1:3" s="10" customFormat="1" ht="14" x14ac:dyDescent="0.3">
      <c r="A7" s="9" t="s">
        <v>5</v>
      </c>
      <c r="B7" s="9"/>
      <c r="C7" s="9"/>
    </row>
    <row r="8" spans="1:3" s="10" customFormat="1" ht="14" x14ac:dyDescent="0.3">
      <c r="A8" s="11" t="s">
        <v>5</v>
      </c>
      <c r="B8" s="11"/>
      <c r="C8" s="11"/>
    </row>
    <row r="9" spans="1:3" s="10" customFormat="1" ht="14" x14ac:dyDescent="0.3">
      <c r="A9" s="11" t="s">
        <v>6</v>
      </c>
      <c r="B9" s="11"/>
      <c r="C9" s="11"/>
    </row>
    <row r="10" spans="1:3" s="10" customFormat="1" ht="14.5" x14ac:dyDescent="0.35">
      <c r="A10" s="12" t="s">
        <v>7</v>
      </c>
      <c r="B10" s="12"/>
      <c r="C10" s="12"/>
    </row>
    <row r="11" spans="1:3" ht="14" x14ac:dyDescent="0.3">
      <c r="A11" s="13"/>
      <c r="B11" s="13"/>
      <c r="C11" s="13"/>
    </row>
    <row r="12" spans="1:3" ht="14" x14ac:dyDescent="0.3">
      <c r="A12" s="13"/>
      <c r="B12" s="13"/>
      <c r="C12" s="13"/>
    </row>
    <row r="13" spans="1:3" ht="14" x14ac:dyDescent="0.3">
      <c r="A13" s="14" t="s">
        <v>8</v>
      </c>
      <c r="B13" s="15">
        <v>43373</v>
      </c>
      <c r="C13" s="15" t="s">
        <v>9</v>
      </c>
    </row>
    <row r="14" spans="1:3" ht="14" x14ac:dyDescent="0.3">
      <c r="A14" s="16"/>
      <c r="B14" s="17"/>
      <c r="C14" s="17"/>
    </row>
    <row r="15" spans="1:3" ht="14" x14ac:dyDescent="0.3">
      <c r="A15" s="18" t="s">
        <v>10</v>
      </c>
      <c r="B15" s="19"/>
      <c r="C15" s="19"/>
    </row>
    <row r="16" spans="1:3" ht="14" x14ac:dyDescent="0.3">
      <c r="A16" s="18"/>
      <c r="B16" s="19"/>
      <c r="C16" s="19"/>
    </row>
    <row r="17" spans="1:5" ht="14" x14ac:dyDescent="0.3">
      <c r="A17" s="20" t="s">
        <v>11</v>
      </c>
      <c r="B17" s="19"/>
      <c r="C17" s="19"/>
    </row>
    <row r="18" spans="1:5" ht="14" x14ac:dyDescent="0.3">
      <c r="A18" s="21" t="s">
        <v>12</v>
      </c>
      <c r="B18" s="22">
        <v>437536.28559999994</v>
      </c>
      <c r="C18" s="22">
        <f ca="1">+'[1]HOJA DE CONSOLIDACION'!AJ7/1000</f>
        <v>607162.70114000002</v>
      </c>
      <c r="E18" s="23"/>
    </row>
    <row r="19" spans="1:5" ht="14" x14ac:dyDescent="0.3">
      <c r="A19" s="21" t="s">
        <v>13</v>
      </c>
      <c r="B19" s="22">
        <v>9883.9394200000006</v>
      </c>
      <c r="C19" s="22">
        <f>+'[1]HOJA DE CONSOLIDACION'!AJ22/1000</f>
        <v>1153.9189899999999</v>
      </c>
      <c r="E19" s="23"/>
    </row>
    <row r="20" spans="1:5" ht="14" x14ac:dyDescent="0.3">
      <c r="A20" s="21" t="s">
        <v>14</v>
      </c>
      <c r="B20" s="22">
        <v>251207.16944</v>
      </c>
      <c r="C20" s="22">
        <f ca="1">+'[1]HOJA DE CONSOLIDACION'!AJ24/1000</f>
        <v>248991.18865999999</v>
      </c>
      <c r="E20" s="23"/>
    </row>
    <row r="21" spans="1:5" ht="14" x14ac:dyDescent="0.3">
      <c r="A21" s="21" t="s">
        <v>15</v>
      </c>
      <c r="B21" s="24">
        <v>1754223.9875899996</v>
      </c>
      <c r="C21" s="24">
        <f>SUM(C22:C25)</f>
        <v>1891491.5382199998</v>
      </c>
      <c r="E21" s="23"/>
    </row>
    <row r="22" spans="1:5" ht="14.5" x14ac:dyDescent="0.35">
      <c r="A22" s="25" t="s">
        <v>16</v>
      </c>
      <c r="B22" s="26">
        <v>1747557.9567799997</v>
      </c>
      <c r="C22" s="26">
        <f>+'[1]HOJA DE CONSOLIDACION'!AJ36/1000</f>
        <v>1884970.6113699998</v>
      </c>
      <c r="E22" s="23"/>
    </row>
    <row r="23" spans="1:5" ht="14.5" x14ac:dyDescent="0.35">
      <c r="A23" s="25" t="s">
        <v>17</v>
      </c>
      <c r="B23" s="26">
        <v>41435.309630000003</v>
      </c>
      <c r="C23" s="26">
        <f>+'[1]HOJA DE CONSOLIDACION'!AJ37/1000</f>
        <v>40508.374100000001</v>
      </c>
      <c r="E23" s="23"/>
    </row>
    <row r="24" spans="1:5" ht="14.5" x14ac:dyDescent="0.35">
      <c r="A24" s="25" t="s">
        <v>18</v>
      </c>
      <c r="B24" s="26">
        <v>7839.6806799999995</v>
      </c>
      <c r="C24" s="26">
        <f>+'[1]HOJA DE CONSOLIDACION'!AJ38/1000</f>
        <v>8266.357</v>
      </c>
      <c r="E24" s="23"/>
    </row>
    <row r="25" spans="1:5" ht="14.5" x14ac:dyDescent="0.35">
      <c r="A25" s="25" t="s">
        <v>19</v>
      </c>
      <c r="B25" s="26">
        <v>-42608.959499999997</v>
      </c>
      <c r="C25" s="26">
        <f>+'[1]HOJA DE CONSOLIDACION'!AJ40/1000</f>
        <v>-42253.804250000001</v>
      </c>
      <c r="E25" s="23"/>
    </row>
    <row r="26" spans="1:5" ht="14" x14ac:dyDescent="0.3">
      <c r="A26" s="21" t="s">
        <v>20</v>
      </c>
      <c r="B26" s="27">
        <v>0</v>
      </c>
      <c r="C26" s="27">
        <v>0</v>
      </c>
      <c r="E26" s="23"/>
    </row>
    <row r="27" spans="1:5" ht="14.5" x14ac:dyDescent="0.35">
      <c r="A27" s="25" t="s">
        <v>21</v>
      </c>
      <c r="B27" s="27">
        <v>3069.5924300000001</v>
      </c>
      <c r="C27" s="27">
        <f>+'[1]HOJA DE CONSOLIDACION'!AJ42/1000</f>
        <v>3847.5768399999997</v>
      </c>
      <c r="E27" s="23"/>
    </row>
    <row r="28" spans="1:5" ht="14.5" x14ac:dyDescent="0.35">
      <c r="A28" s="25" t="s">
        <v>22</v>
      </c>
      <c r="B28" s="27">
        <v>0</v>
      </c>
      <c r="C28" s="27">
        <v>0</v>
      </c>
      <c r="E28" s="23"/>
    </row>
    <row r="29" spans="1:5" ht="14" x14ac:dyDescent="0.3">
      <c r="A29" s="21" t="s">
        <v>23</v>
      </c>
      <c r="B29" s="27">
        <v>246.71615</v>
      </c>
      <c r="C29" s="27">
        <f>+'[1]HOJA DE CONSOLIDACION'!AJ43/1000</f>
        <v>211.74357000000001</v>
      </c>
      <c r="E29" s="23"/>
    </row>
    <row r="30" spans="1:5" ht="14" x14ac:dyDescent="0.3">
      <c r="A30" s="28" t="s">
        <v>24</v>
      </c>
      <c r="B30" s="29">
        <v>2456167.6906300001</v>
      </c>
      <c r="C30" s="29">
        <f ca="1">+C18+C19+C20+C21+C27+C29</f>
        <v>2752858.6674199998</v>
      </c>
    </row>
    <row r="31" spans="1:5" ht="14" x14ac:dyDescent="0.3">
      <c r="A31" s="30"/>
      <c r="B31" s="27"/>
      <c r="C31" s="27"/>
    </row>
    <row r="32" spans="1:5" ht="14" x14ac:dyDescent="0.3">
      <c r="A32" s="20" t="s">
        <v>25</v>
      </c>
      <c r="B32" s="27"/>
      <c r="C32" s="27"/>
    </row>
    <row r="33" spans="1:5" ht="14" x14ac:dyDescent="0.3">
      <c r="A33" s="21" t="s">
        <v>26</v>
      </c>
      <c r="B33" s="27">
        <v>4093.5261500000015</v>
      </c>
      <c r="C33" s="27">
        <f>SUM(C34:C35)</f>
        <v>4259.2754399999994</v>
      </c>
      <c r="E33" s="23"/>
    </row>
    <row r="34" spans="1:5" ht="14.5" x14ac:dyDescent="0.35">
      <c r="A34" s="25" t="s">
        <v>27</v>
      </c>
      <c r="B34" s="27">
        <v>15993.969640000001</v>
      </c>
      <c r="C34" s="27">
        <f>+'[1]HOJA DE CONSOLIDACION'!AJ47/1000</f>
        <v>14874.68367</v>
      </c>
      <c r="E34" s="23"/>
    </row>
    <row r="35" spans="1:5" ht="14.5" x14ac:dyDescent="0.35">
      <c r="A35" s="25" t="s">
        <v>28</v>
      </c>
      <c r="B35" s="27">
        <v>-11900.44349</v>
      </c>
      <c r="C35" s="27">
        <f>+'[1]HOJA DE CONSOLIDACION'!AJ48/1000</f>
        <v>-10615.408230000001</v>
      </c>
      <c r="E35" s="23"/>
    </row>
    <row r="36" spans="1:5" ht="14" x14ac:dyDescent="0.3">
      <c r="A36" s="21" t="s">
        <v>29</v>
      </c>
      <c r="B36" s="27">
        <v>4733.9515724463672</v>
      </c>
      <c r="C36" s="27">
        <f ca="1">+'[1]HOJA DE CONSOLIDACION'!AJ50/1000</f>
        <v>4889.6043897197769</v>
      </c>
      <c r="E36" s="23"/>
    </row>
    <row r="37" spans="1:5" ht="14" x14ac:dyDescent="0.3">
      <c r="A37" s="21" t="s">
        <v>30</v>
      </c>
      <c r="B37" s="27">
        <v>36000.738359999996</v>
      </c>
      <c r="C37" s="27">
        <f ca="1">SUM(C38:C43)</f>
        <v>38812.908523776008</v>
      </c>
      <c r="E37" s="23"/>
    </row>
    <row r="38" spans="1:5" ht="14.5" x14ac:dyDescent="0.35">
      <c r="A38" s="25" t="s">
        <v>31</v>
      </c>
      <c r="B38" s="27">
        <v>349.17642000000001</v>
      </c>
      <c r="C38" s="27">
        <f>+'[1]wfsaldos ajuste6'!E1378/1000</f>
        <v>369.40848999999997</v>
      </c>
      <c r="E38" s="23"/>
    </row>
    <row r="39" spans="1:5" ht="14.5" x14ac:dyDescent="0.35">
      <c r="A39" s="25" t="s">
        <v>32</v>
      </c>
      <c r="B39" s="27">
        <v>0</v>
      </c>
      <c r="C39" s="27">
        <v>0</v>
      </c>
      <c r="E39" s="23"/>
    </row>
    <row r="40" spans="1:5" ht="14.5" x14ac:dyDescent="0.35">
      <c r="A40" s="25" t="s">
        <v>33</v>
      </c>
      <c r="B40" s="27">
        <v>30785.312149999998</v>
      </c>
      <c r="C40" s="27">
        <f ca="1">+('[1]HOJA DE CONSOLIDACION'!AJ53+'[1]HOJA DE CONSOLIDACION'!AJ58)/1000</f>
        <v>31138.94614</v>
      </c>
      <c r="E40" s="23"/>
    </row>
    <row r="41" spans="1:5" ht="14.5" x14ac:dyDescent="0.35">
      <c r="A41" s="25" t="s">
        <v>34</v>
      </c>
      <c r="B41" s="27">
        <v>6669.3512199999986</v>
      </c>
      <c r="C41" s="27">
        <f ca="1">+('[1]HOJA DE CONSOLIDACION'!AJ54+'[1]HOJA DE CONSOLIDACION'!AJ57)/1000-C38</f>
        <v>8819.6452937760059</v>
      </c>
      <c r="E41" s="23"/>
    </row>
    <row r="42" spans="1:5" ht="14.5" x14ac:dyDescent="0.35">
      <c r="A42" s="25" t="s">
        <v>35</v>
      </c>
      <c r="B42" s="27">
        <v>0</v>
      </c>
      <c r="C42" s="27">
        <v>0</v>
      </c>
      <c r="E42" s="23"/>
    </row>
    <row r="43" spans="1:5" ht="14.5" x14ac:dyDescent="0.35">
      <c r="A43" s="25" t="s">
        <v>36</v>
      </c>
      <c r="B43" s="27">
        <v>-1803.1014299999999</v>
      </c>
      <c r="C43" s="27">
        <f>+'[1]HOJA DE CONSOLIDACION'!AJ55/1000</f>
        <v>-1515.0913999999998</v>
      </c>
      <c r="E43" s="23"/>
    </row>
    <row r="44" spans="1:5" ht="14" x14ac:dyDescent="0.3">
      <c r="A44" s="21" t="s">
        <v>37</v>
      </c>
      <c r="B44" s="27"/>
      <c r="C44" s="27"/>
      <c r="E44" s="23"/>
    </row>
    <row r="45" spans="1:5" ht="14" x14ac:dyDescent="0.3">
      <c r="A45" s="21" t="s">
        <v>38</v>
      </c>
      <c r="B45" s="27"/>
      <c r="C45" s="27"/>
    </row>
    <row r="46" spans="1:5" ht="14" x14ac:dyDescent="0.3">
      <c r="A46" s="28" t="s">
        <v>39</v>
      </c>
      <c r="B46" s="31">
        <v>44828.216082446364</v>
      </c>
      <c r="C46" s="31">
        <f ca="1">+C33+C36+C37</f>
        <v>47961.78835349578</v>
      </c>
    </row>
    <row r="47" spans="1:5" ht="14" x14ac:dyDescent="0.3">
      <c r="A47" s="30"/>
      <c r="B47" s="27"/>
      <c r="C47" s="27"/>
      <c r="E47" s="23"/>
    </row>
    <row r="48" spans="1:5" ht="14" x14ac:dyDescent="0.3">
      <c r="A48" s="20" t="s">
        <v>40</v>
      </c>
      <c r="B48" s="27"/>
      <c r="C48" s="27"/>
      <c r="E48" s="23"/>
    </row>
    <row r="49" spans="1:5" ht="14" x14ac:dyDescent="0.3">
      <c r="A49" s="21" t="s">
        <v>41</v>
      </c>
      <c r="B49" s="27">
        <v>51232.589290000004</v>
      </c>
      <c r="C49" s="27">
        <f>+'[1]HOJA DE CONSOLIDACION'!AJ59/1000</f>
        <v>49308.716469999999</v>
      </c>
      <c r="E49" s="23"/>
    </row>
    <row r="50" spans="1:5" ht="14" x14ac:dyDescent="0.3">
      <c r="A50" s="28" t="s">
        <v>42</v>
      </c>
      <c r="B50" s="31">
        <v>51232.589290000004</v>
      </c>
      <c r="C50" s="31">
        <f>+C49</f>
        <v>49308.716469999999</v>
      </c>
      <c r="E50" s="23"/>
    </row>
    <row r="51" spans="1:5" ht="14" x14ac:dyDescent="0.3">
      <c r="A51" s="30"/>
      <c r="B51" s="27"/>
      <c r="C51" s="27"/>
      <c r="E51" s="23"/>
    </row>
    <row r="52" spans="1:5" ht="14" x14ac:dyDescent="0.3">
      <c r="A52" s="28" t="s">
        <v>43</v>
      </c>
      <c r="B52" s="32">
        <v>0</v>
      </c>
      <c r="C52" s="32">
        <v>0</v>
      </c>
      <c r="E52" s="23"/>
    </row>
    <row r="53" spans="1:5" ht="14" x14ac:dyDescent="0.3">
      <c r="A53" s="30"/>
      <c r="B53" s="27"/>
      <c r="C53" s="27"/>
      <c r="E53" s="23"/>
    </row>
    <row r="54" spans="1:5" ht="14" x14ac:dyDescent="0.3">
      <c r="A54" s="28" t="s">
        <v>44</v>
      </c>
      <c r="B54" s="31">
        <v>105463.31083</v>
      </c>
      <c r="C54" s="31">
        <f>+'[1]wfsaldos ajuste6'!E3733/1000</f>
        <v>116778.36309999999</v>
      </c>
      <c r="E54" s="23"/>
    </row>
    <row r="55" spans="1:5" ht="14" x14ac:dyDescent="0.3">
      <c r="A55" s="30"/>
      <c r="B55" s="27"/>
      <c r="C55" s="27"/>
      <c r="E55" s="23"/>
    </row>
    <row r="56" spans="1:5" ht="14.5" thickBot="1" x14ac:dyDescent="0.35">
      <c r="A56" s="33" t="s">
        <v>45</v>
      </c>
      <c r="B56" s="34">
        <v>2657691.8068324463</v>
      </c>
      <c r="C56" s="34">
        <f ca="1">+C30+C46+C50+C52+C54</f>
        <v>2966907.5353434957</v>
      </c>
      <c r="D56" s="35">
        <f ca="1">(+'[1]HOJA DE CONSOLIDACION'!AJ66+'[1]wfsaldos ajuste6'!E3733)/1000</f>
        <v>2966907.5353434957</v>
      </c>
      <c r="E56" s="23">
        <f ca="1">+C56-D56</f>
        <v>0</v>
      </c>
    </row>
    <row r="57" spans="1:5" ht="14.5" thickTop="1" x14ac:dyDescent="0.3">
      <c r="A57" s="30"/>
      <c r="B57" s="19"/>
      <c r="C57" s="19"/>
      <c r="E57" s="23"/>
    </row>
    <row r="58" spans="1:5" ht="14" x14ac:dyDescent="0.3">
      <c r="A58" s="18" t="s">
        <v>46</v>
      </c>
      <c r="B58" s="19"/>
      <c r="C58" s="19"/>
      <c r="E58" s="23"/>
    </row>
    <row r="59" spans="1:5" ht="14" x14ac:dyDescent="0.3">
      <c r="A59" s="18"/>
      <c r="B59" s="19"/>
      <c r="C59" s="19"/>
      <c r="E59" s="23"/>
    </row>
    <row r="60" spans="1:5" ht="14" x14ac:dyDescent="0.3">
      <c r="A60" s="20" t="s">
        <v>47</v>
      </c>
      <c r="B60" s="19"/>
      <c r="C60" s="19"/>
      <c r="E60" s="23"/>
    </row>
    <row r="61" spans="1:5" ht="14" x14ac:dyDescent="0.3">
      <c r="A61" s="21" t="s">
        <v>48</v>
      </c>
      <c r="B61" s="36">
        <v>1534634.2749000001</v>
      </c>
      <c r="C61" s="36">
        <f>+'[1]HOJA DE CONSOLIDACION'!AJ72/1000</f>
        <v>1843746.5046999997</v>
      </c>
      <c r="E61" s="23"/>
    </row>
    <row r="62" spans="1:5" ht="14" x14ac:dyDescent="0.3">
      <c r="A62" s="21" t="s">
        <v>49</v>
      </c>
      <c r="B62" s="36">
        <v>438751.15990750003</v>
      </c>
      <c r="C62" s="36">
        <f>+('[1]HOJA DE CONSOLIDACION'!AJ88+'[1]HOJA DE CONSOLIDACION'!AJ92)/1000</f>
        <v>371380.16144</v>
      </c>
      <c r="E62" s="23"/>
    </row>
    <row r="63" spans="1:5" ht="14" x14ac:dyDescent="0.3">
      <c r="A63" s="21" t="s">
        <v>50</v>
      </c>
      <c r="B63" s="36">
        <v>0</v>
      </c>
      <c r="C63" s="36">
        <f>+'[1]HOJA DE CONSOLIDACION'!AJ107/1000</f>
        <v>0</v>
      </c>
      <c r="E63" s="23"/>
    </row>
    <row r="64" spans="1:5" ht="14" x14ac:dyDescent="0.3">
      <c r="A64" s="21" t="s">
        <v>51</v>
      </c>
      <c r="B64" s="36">
        <v>190366.75240999999</v>
      </c>
      <c r="C64" s="36">
        <f>+'[1]HOJA DE CONSOLIDACION'!AJ97/1000</f>
        <v>200482.96653000001</v>
      </c>
      <c r="E64" s="23"/>
    </row>
    <row r="65" spans="1:5" ht="14" x14ac:dyDescent="0.3">
      <c r="A65" s="21" t="s">
        <v>52</v>
      </c>
      <c r="B65" s="36">
        <v>1550.6376099999998</v>
      </c>
      <c r="C65" s="36">
        <f>+('[1]HOJA DE CONSOLIDACION'!AJ109+'[1]HOJA DE CONSOLIDACION'!AJ110+'[1]HOJA DE CONSOLIDACION'!AJ112)/1000</f>
        <v>1676.2456300000001</v>
      </c>
      <c r="E65" s="23"/>
    </row>
    <row r="66" spans="1:5" ht="14" x14ac:dyDescent="0.3">
      <c r="A66" s="21" t="s">
        <v>53</v>
      </c>
      <c r="B66" s="36">
        <v>0</v>
      </c>
      <c r="C66" s="36">
        <v>0</v>
      </c>
      <c r="E66" s="23"/>
    </row>
    <row r="67" spans="1:5" ht="14" x14ac:dyDescent="0.3">
      <c r="A67" s="21" t="s">
        <v>54</v>
      </c>
      <c r="B67" s="36">
        <v>13053.20745</v>
      </c>
      <c r="C67" s="36">
        <f>+'[1]HOJA DE CONSOLIDACION'!AJ102/1000</f>
        <v>13592.899670000001</v>
      </c>
      <c r="E67" s="23"/>
    </row>
    <row r="68" spans="1:5" ht="14" x14ac:dyDescent="0.3">
      <c r="A68" s="28" t="s">
        <v>55</v>
      </c>
      <c r="B68" s="37">
        <v>2178356.0322775003</v>
      </c>
      <c r="C68" s="37">
        <f>SUM(C61:C67)</f>
        <v>2430878.7779699997</v>
      </c>
      <c r="E68" s="23"/>
    </row>
    <row r="69" spans="1:5" ht="14" x14ac:dyDescent="0.3">
      <c r="A69" s="30"/>
      <c r="B69" s="36"/>
      <c r="C69" s="36"/>
      <c r="E69" s="23"/>
    </row>
    <row r="70" spans="1:5" ht="14" x14ac:dyDescent="0.3">
      <c r="A70" s="20" t="s">
        <v>56</v>
      </c>
      <c r="B70" s="36"/>
      <c r="C70" s="36"/>
      <c r="E70" s="23"/>
    </row>
    <row r="71" spans="1:5" ht="14" x14ac:dyDescent="0.3">
      <c r="A71" s="21" t="s">
        <v>57</v>
      </c>
      <c r="B71" s="38">
        <v>34434.952008165077</v>
      </c>
      <c r="C71" s="38">
        <f ca="1">+'[1]HOJA DE CONSOLIDACION'!AJ116/1000</f>
        <v>43578.600930000001</v>
      </c>
      <c r="E71" s="23"/>
    </row>
    <row r="72" spans="1:5" ht="14" x14ac:dyDescent="0.3">
      <c r="A72" s="21" t="s">
        <v>58</v>
      </c>
      <c r="B72" s="36">
        <v>3320.1950100000004</v>
      </c>
      <c r="C72" s="36">
        <f>+('[1]HOJA DE CONSOLIDACION'!AJ118+'[1]HOJA DE CONSOLIDACION'!AJ119)/1000</f>
        <v>4165.5031799999997</v>
      </c>
      <c r="E72" s="23"/>
    </row>
    <row r="73" spans="1:5" ht="14" x14ac:dyDescent="0.3">
      <c r="A73" s="21" t="s">
        <v>54</v>
      </c>
      <c r="B73" s="36">
        <v>9721.2344085714285</v>
      </c>
      <c r="C73" s="36">
        <f>(+'[1]HOJA DE CONSOLIDACION'!AJ121+'[1]HOJA DE CONSOLIDACION'!AJ122)/1000</f>
        <v>11201.445158571427</v>
      </c>
      <c r="E73" s="23"/>
    </row>
    <row r="74" spans="1:5" ht="14" x14ac:dyDescent="0.3">
      <c r="A74" s="28" t="s">
        <v>59</v>
      </c>
      <c r="B74" s="37">
        <v>47476.381426736509</v>
      </c>
      <c r="C74" s="37">
        <f ca="1">SUM(C71:C73)</f>
        <v>58945.549268571427</v>
      </c>
      <c r="E74" s="23"/>
    </row>
    <row r="75" spans="1:5" ht="14" x14ac:dyDescent="0.3">
      <c r="A75" s="30"/>
      <c r="B75" s="36"/>
      <c r="C75" s="36"/>
      <c r="E75" s="23"/>
    </row>
    <row r="76" spans="1:5" ht="14" x14ac:dyDescent="0.3">
      <c r="A76" s="20" t="s">
        <v>60</v>
      </c>
      <c r="B76" s="36"/>
      <c r="C76" s="36"/>
      <c r="E76" s="23"/>
    </row>
    <row r="77" spans="1:5" ht="14" x14ac:dyDescent="0.3">
      <c r="A77" s="21" t="s">
        <v>61</v>
      </c>
      <c r="B77" s="36">
        <v>3136.8366900000001</v>
      </c>
      <c r="C77" s="36">
        <f>+'[1]HOJA DE CONSOLIDACION'!AJ129/1000</f>
        <v>3147.94209</v>
      </c>
      <c r="E77" s="23"/>
    </row>
    <row r="78" spans="1:5" ht="14" x14ac:dyDescent="0.3">
      <c r="A78" s="21" t="s">
        <v>62</v>
      </c>
      <c r="B78" s="36">
        <v>8212.1351899999991</v>
      </c>
      <c r="C78" s="36">
        <f>+'[1]HOJA DE CONSOLIDACION'!AJ130/1000</f>
        <v>8953.4674600000017</v>
      </c>
      <c r="E78" s="23"/>
    </row>
    <row r="79" spans="1:5" ht="14" x14ac:dyDescent="0.3">
      <c r="A79" s="21" t="s">
        <v>63</v>
      </c>
      <c r="B79" s="36">
        <v>2269.31682</v>
      </c>
      <c r="C79" s="36">
        <f>+'[1]HOJA DE CONSOLIDACION'!AJ133/1000</f>
        <v>2361.1626800000004</v>
      </c>
      <c r="E79" s="23"/>
    </row>
    <row r="80" spans="1:5" ht="14" x14ac:dyDescent="0.3">
      <c r="A80" s="28" t="s">
        <v>64</v>
      </c>
      <c r="B80" s="37">
        <v>13618.288699999999</v>
      </c>
      <c r="C80" s="37">
        <f>SUM(C77:C79)</f>
        <v>14462.572230000002</v>
      </c>
      <c r="E80" s="23"/>
    </row>
    <row r="81" spans="1:5" ht="14" x14ac:dyDescent="0.3">
      <c r="A81" s="30"/>
      <c r="B81" s="36"/>
      <c r="C81" s="36"/>
      <c r="E81" s="23"/>
    </row>
    <row r="82" spans="1:5" ht="14" x14ac:dyDescent="0.3">
      <c r="A82" s="20" t="s">
        <v>65</v>
      </c>
      <c r="B82" s="36"/>
      <c r="C82" s="36"/>
      <c r="E82" s="23"/>
    </row>
    <row r="83" spans="1:5" ht="14" x14ac:dyDescent="0.3">
      <c r="A83" s="21" t="s">
        <v>66</v>
      </c>
      <c r="B83" s="36"/>
      <c r="C83" s="36"/>
      <c r="E83" s="23"/>
    </row>
    <row r="84" spans="1:5" ht="14" x14ac:dyDescent="0.3">
      <c r="A84" s="21" t="s">
        <v>67</v>
      </c>
      <c r="B84" s="36"/>
      <c r="C84" s="36"/>
      <c r="E84" s="23"/>
    </row>
    <row r="85" spans="1:5" ht="14" x14ac:dyDescent="0.3">
      <c r="A85" s="28" t="s">
        <v>68</v>
      </c>
      <c r="B85" s="37"/>
      <c r="C85" s="37"/>
      <c r="E85" s="23"/>
    </row>
    <row r="86" spans="1:5" ht="14" x14ac:dyDescent="0.3">
      <c r="A86" s="30"/>
      <c r="B86" s="36"/>
      <c r="C86" s="36"/>
      <c r="E86" s="23"/>
    </row>
    <row r="87" spans="1:5" ht="14" x14ac:dyDescent="0.3">
      <c r="A87" s="28" t="s">
        <v>69</v>
      </c>
      <c r="B87" s="37">
        <v>0</v>
      </c>
      <c r="C87" s="37">
        <v>0</v>
      </c>
      <c r="E87" s="23"/>
    </row>
    <row r="88" spans="1:5" ht="14" x14ac:dyDescent="0.3">
      <c r="A88" s="30"/>
      <c r="B88" s="36"/>
      <c r="C88" s="36"/>
      <c r="E88" s="23"/>
    </row>
    <row r="89" spans="1:5" ht="14" x14ac:dyDescent="0.3">
      <c r="A89" s="28" t="s">
        <v>70</v>
      </c>
      <c r="B89" s="37">
        <v>114718.41347</v>
      </c>
      <c r="C89" s="37">
        <f>-'[1]wfsaldos ajuste6'!E3834/1000</f>
        <v>126258.81268999999</v>
      </c>
      <c r="E89" s="23"/>
    </row>
    <row r="90" spans="1:5" ht="14" x14ac:dyDescent="0.3">
      <c r="A90" s="30"/>
      <c r="B90" s="36"/>
      <c r="C90" s="36"/>
      <c r="E90" s="23"/>
    </row>
    <row r="91" spans="1:5" ht="14.5" thickBot="1" x14ac:dyDescent="0.35">
      <c r="A91" s="33" t="s">
        <v>71</v>
      </c>
      <c r="B91" s="39">
        <v>2354169.1158742369</v>
      </c>
      <c r="C91" s="39">
        <f ca="1">+C68+C74+C80+C87+C89</f>
        <v>2630545.712158571</v>
      </c>
      <c r="E91" s="23"/>
    </row>
    <row r="92" spans="1:5" ht="14.5" thickTop="1" x14ac:dyDescent="0.3">
      <c r="A92" s="30"/>
      <c r="B92" s="36"/>
      <c r="C92" s="36"/>
      <c r="E92" s="23"/>
    </row>
    <row r="93" spans="1:5" ht="14" x14ac:dyDescent="0.3">
      <c r="A93" s="28" t="s">
        <v>72</v>
      </c>
      <c r="B93" s="37">
        <v>4460.1752938714035</v>
      </c>
      <c r="C93" s="37">
        <f ca="1">+'[1]HOJA DE CONSOLIDACION'!AJ140/1000</f>
        <v>4950.1464262450627</v>
      </c>
      <c r="E93" s="23"/>
    </row>
    <row r="94" spans="1:5" ht="14" x14ac:dyDescent="0.3">
      <c r="A94" s="30"/>
      <c r="B94" s="40"/>
      <c r="C94" s="40"/>
      <c r="E94" s="23"/>
    </row>
    <row r="95" spans="1:5" ht="14" x14ac:dyDescent="0.3">
      <c r="A95" s="20" t="s">
        <v>73</v>
      </c>
      <c r="B95" s="36"/>
      <c r="C95" s="36"/>
      <c r="E95" s="23"/>
    </row>
    <row r="96" spans="1:5" ht="14" x14ac:dyDescent="0.3">
      <c r="A96" s="21" t="s">
        <v>74</v>
      </c>
      <c r="B96" s="36">
        <v>152000.00000285715</v>
      </c>
      <c r="C96" s="36">
        <f ca="1">+'[1]HOJA DE CONSOLIDACION'!AJ144/1000</f>
        <v>152000.00000285715</v>
      </c>
      <c r="E96" s="23"/>
    </row>
    <row r="97" spans="1:5" ht="14" x14ac:dyDescent="0.3">
      <c r="A97" s="41" t="s">
        <v>75</v>
      </c>
      <c r="B97" s="36">
        <v>126819.75247524482</v>
      </c>
      <c r="C97" s="36">
        <f ca="1">+'[1]HOJA DE CONSOLIDACION'!AJ148/1000</f>
        <v>153821.55408454919</v>
      </c>
      <c r="E97" s="23"/>
    </row>
    <row r="98" spans="1:5" ht="14" x14ac:dyDescent="0.3">
      <c r="A98" s="41" t="s">
        <v>76</v>
      </c>
      <c r="B98" s="36">
        <v>20242.762191124839</v>
      </c>
      <c r="C98" s="36">
        <f ca="1">+'[1]HOJA DE CONSOLIDACION'!AJ247/1000</f>
        <v>25590.121630411399</v>
      </c>
      <c r="E98" s="23"/>
    </row>
    <row r="99" spans="1:5" ht="14" x14ac:dyDescent="0.3">
      <c r="A99" s="21" t="s">
        <v>77</v>
      </c>
      <c r="B99" s="36"/>
      <c r="C99" s="36"/>
      <c r="E99" s="23"/>
    </row>
    <row r="100" spans="1:5" ht="14" x14ac:dyDescent="0.3">
      <c r="A100" s="30"/>
      <c r="B100" s="36"/>
      <c r="C100" s="36"/>
      <c r="E100" s="23"/>
    </row>
    <row r="101" spans="1:5" ht="14.5" thickBot="1" x14ac:dyDescent="0.35">
      <c r="A101" s="33" t="s">
        <v>78</v>
      </c>
      <c r="B101" s="39">
        <v>299062.51466922683</v>
      </c>
      <c r="C101" s="39">
        <f ca="1">SUM(C96:C100)</f>
        <v>331411.67571781779</v>
      </c>
      <c r="E101" s="23"/>
    </row>
    <row r="102" spans="1:5" ht="14.5" thickTop="1" x14ac:dyDescent="0.3">
      <c r="A102" s="20"/>
      <c r="B102" s="36"/>
      <c r="C102" s="36"/>
      <c r="E102" s="23"/>
    </row>
    <row r="103" spans="1:5" ht="14.5" thickBot="1" x14ac:dyDescent="0.35">
      <c r="A103" s="33" t="s">
        <v>79</v>
      </c>
      <c r="B103" s="42">
        <v>2657691.8058373351</v>
      </c>
      <c r="C103" s="42">
        <f ca="1">+C91+C93+C101</f>
        <v>2966907.5343026337</v>
      </c>
      <c r="E103" s="23"/>
    </row>
    <row r="104" spans="1:5" ht="13" thickTop="1" x14ac:dyDescent="0.25">
      <c r="A104" s="43"/>
      <c r="B104" s="44">
        <f>+B103-B56</f>
        <v>-9.9511118605732918E-4</v>
      </c>
      <c r="C104" s="44">
        <f ca="1">+C103-C56</f>
        <v>-1.0408619418740273E-3</v>
      </c>
    </row>
    <row r="105" spans="1:5" x14ac:dyDescent="0.25">
      <c r="A105" s="10"/>
      <c r="B105" s="10"/>
    </row>
    <row r="106" spans="1:5" x14ac:dyDescent="0.25">
      <c r="A106" s="10"/>
      <c r="B106" s="10"/>
    </row>
    <row r="107" spans="1:5" x14ac:dyDescent="0.25">
      <c r="A107" s="10"/>
      <c r="B107" s="10"/>
    </row>
    <row r="108" spans="1:5" x14ac:dyDescent="0.25">
      <c r="A108" s="10"/>
      <c r="B108" s="10"/>
    </row>
    <row r="109" spans="1:5" x14ac:dyDescent="0.25">
      <c r="A109" s="10"/>
      <c r="B109" s="10"/>
    </row>
    <row r="110" spans="1:5" x14ac:dyDescent="0.25">
      <c r="A110" s="10"/>
      <c r="B110" s="10"/>
    </row>
    <row r="111" spans="1:5" x14ac:dyDescent="0.25">
      <c r="A111" s="10"/>
      <c r="B111" s="10"/>
    </row>
    <row r="112" spans="1:5" x14ac:dyDescent="0.25">
      <c r="A112" s="10"/>
      <c r="B112" s="10"/>
    </row>
    <row r="113" spans="1:2" x14ac:dyDescent="0.25">
      <c r="A113" s="10"/>
      <c r="B113" s="10"/>
    </row>
    <row r="114" spans="1:2" x14ac:dyDescent="0.25">
      <c r="A114" s="10"/>
      <c r="B114" s="10"/>
    </row>
    <row r="115" spans="1:2" x14ac:dyDescent="0.25">
      <c r="A115" s="10"/>
      <c r="B115" s="10"/>
    </row>
    <row r="116" spans="1:2" x14ac:dyDescent="0.25">
      <c r="A116" s="10"/>
      <c r="B116" s="10"/>
    </row>
    <row r="117" spans="1:2" x14ac:dyDescent="0.25">
      <c r="A117" s="10"/>
      <c r="B117" s="10"/>
    </row>
    <row r="118" spans="1:2" x14ac:dyDescent="0.25">
      <c r="A118" s="10"/>
      <c r="B118" s="10"/>
    </row>
    <row r="119" spans="1:2" x14ac:dyDescent="0.25">
      <c r="A119" s="10"/>
      <c r="B119" s="10"/>
    </row>
    <row r="120" spans="1:2" x14ac:dyDescent="0.25">
      <c r="A120" s="10"/>
      <c r="B120" s="10"/>
    </row>
    <row r="121" spans="1:2" x14ac:dyDescent="0.25">
      <c r="A121" s="10"/>
      <c r="B121" s="10"/>
    </row>
    <row r="122" spans="1:2" x14ac:dyDescent="0.25">
      <c r="A122" s="10"/>
      <c r="B122" s="10"/>
    </row>
    <row r="123" spans="1:2" x14ac:dyDescent="0.25">
      <c r="A123" s="10"/>
      <c r="B123" s="10"/>
    </row>
    <row r="124" spans="1:2" x14ac:dyDescent="0.25">
      <c r="A124" s="10"/>
      <c r="B124" s="10"/>
    </row>
    <row r="125" spans="1:2" x14ac:dyDescent="0.25">
      <c r="A125" s="10"/>
      <c r="B125" s="10"/>
    </row>
    <row r="126" spans="1:2" x14ac:dyDescent="0.25">
      <c r="A126" s="10"/>
      <c r="B126" s="10"/>
    </row>
    <row r="127" spans="1:2" x14ac:dyDescent="0.25">
      <c r="A127" s="10"/>
      <c r="B127" s="10"/>
    </row>
    <row r="128" spans="1:2" x14ac:dyDescent="0.25">
      <c r="A128" s="10"/>
      <c r="B128" s="10"/>
    </row>
    <row r="129" spans="1:2" x14ac:dyDescent="0.25">
      <c r="A129" s="10"/>
      <c r="B129" s="10"/>
    </row>
    <row r="130" spans="1:2" x14ac:dyDescent="0.25">
      <c r="A130" s="10"/>
      <c r="B130" s="10"/>
    </row>
    <row r="131" spans="1:2" x14ac:dyDescent="0.25">
      <c r="A131" s="10"/>
      <c r="B131" s="10"/>
    </row>
    <row r="132" spans="1:2" x14ac:dyDescent="0.25">
      <c r="A132" s="10"/>
      <c r="B132" s="10"/>
    </row>
    <row r="133" spans="1:2" x14ac:dyDescent="0.25">
      <c r="A133" s="10"/>
      <c r="B133" s="10"/>
    </row>
    <row r="134" spans="1:2" x14ac:dyDescent="0.25">
      <c r="A134" s="10"/>
      <c r="B134" s="10"/>
    </row>
    <row r="135" spans="1:2" x14ac:dyDescent="0.25">
      <c r="A135" s="10"/>
      <c r="B135" s="10"/>
    </row>
    <row r="136" spans="1:2" x14ac:dyDescent="0.25">
      <c r="A136" s="10"/>
      <c r="B136" s="10"/>
    </row>
    <row r="137" spans="1:2" x14ac:dyDescent="0.25">
      <c r="A137" s="10"/>
      <c r="B137" s="10"/>
    </row>
    <row r="138" spans="1:2" x14ac:dyDescent="0.25">
      <c r="A138" s="10"/>
      <c r="B138" s="10"/>
    </row>
    <row r="139" spans="1:2" x14ac:dyDescent="0.25">
      <c r="A139" s="10"/>
      <c r="B139" s="10"/>
    </row>
    <row r="140" spans="1:2" x14ac:dyDescent="0.25">
      <c r="A140" s="10"/>
      <c r="B140" s="10"/>
    </row>
    <row r="141" spans="1:2" x14ac:dyDescent="0.25">
      <c r="A141" s="10"/>
      <c r="B141" s="10"/>
    </row>
    <row r="142" spans="1:2" x14ac:dyDescent="0.25">
      <c r="A142" s="10"/>
      <c r="B142" s="10"/>
    </row>
    <row r="143" spans="1:2" x14ac:dyDescent="0.25">
      <c r="A143" s="10"/>
      <c r="B143" s="10"/>
    </row>
    <row r="144" spans="1:2" x14ac:dyDescent="0.25">
      <c r="A144" s="10"/>
      <c r="B144" s="10"/>
    </row>
    <row r="145" spans="1:2" x14ac:dyDescent="0.25">
      <c r="A145" s="10"/>
      <c r="B145" s="10"/>
    </row>
    <row r="146" spans="1:2" x14ac:dyDescent="0.25">
      <c r="A146" s="10"/>
      <c r="B146" s="10"/>
    </row>
    <row r="147" spans="1:2" x14ac:dyDescent="0.25">
      <c r="A147" s="10"/>
      <c r="B147" s="10"/>
    </row>
    <row r="148" spans="1:2" x14ac:dyDescent="0.25">
      <c r="A148" s="10"/>
      <c r="B148" s="10"/>
    </row>
    <row r="149" spans="1:2" x14ac:dyDescent="0.25">
      <c r="A149" s="10"/>
      <c r="B149" s="10"/>
    </row>
    <row r="150" spans="1:2" x14ac:dyDescent="0.25">
      <c r="A150" s="10"/>
      <c r="B150" s="10"/>
    </row>
    <row r="151" spans="1:2" x14ac:dyDescent="0.25">
      <c r="A151" s="10"/>
      <c r="B151" s="10"/>
    </row>
    <row r="152" spans="1:2" x14ac:dyDescent="0.25">
      <c r="A152" s="10"/>
      <c r="B152" s="10"/>
    </row>
    <row r="153" spans="1:2" x14ac:dyDescent="0.25">
      <c r="A153" s="10"/>
      <c r="B153" s="10"/>
    </row>
    <row r="154" spans="1:2" x14ac:dyDescent="0.25">
      <c r="A154" s="10"/>
      <c r="B154" s="10"/>
    </row>
    <row r="155" spans="1:2" x14ac:dyDescent="0.25">
      <c r="A155" s="10"/>
      <c r="B155" s="10"/>
    </row>
    <row r="156" spans="1:2" x14ac:dyDescent="0.25">
      <c r="A156" s="10"/>
      <c r="B156" s="10"/>
    </row>
    <row r="157" spans="1:2" x14ac:dyDescent="0.25">
      <c r="A157" s="10"/>
      <c r="B157" s="10"/>
    </row>
    <row r="158" spans="1:2" x14ac:dyDescent="0.25">
      <c r="A158" s="10"/>
      <c r="B158" s="10"/>
    </row>
    <row r="159" spans="1:2" x14ac:dyDescent="0.25">
      <c r="A159" s="10"/>
      <c r="B159" s="10"/>
    </row>
    <row r="160" spans="1:2" x14ac:dyDescent="0.25">
      <c r="A160" s="10"/>
      <c r="B160" s="10"/>
    </row>
    <row r="161" spans="1:2" x14ac:dyDescent="0.25">
      <c r="A161" s="10"/>
      <c r="B161" s="10"/>
    </row>
    <row r="162" spans="1:2" x14ac:dyDescent="0.25">
      <c r="A162" s="10"/>
      <c r="B162" s="10"/>
    </row>
    <row r="163" spans="1:2" x14ac:dyDescent="0.25">
      <c r="A163" s="10"/>
      <c r="B163" s="10"/>
    </row>
    <row r="164" spans="1:2" x14ac:dyDescent="0.25">
      <c r="A164" s="10"/>
      <c r="B164" s="10"/>
    </row>
    <row r="165" spans="1:2" x14ac:dyDescent="0.25">
      <c r="A165" s="10"/>
      <c r="B165" s="10"/>
    </row>
    <row r="166" spans="1:2" x14ac:dyDescent="0.25">
      <c r="A166" s="10"/>
      <c r="B166" s="10"/>
    </row>
    <row r="167" spans="1:2" x14ac:dyDescent="0.25">
      <c r="A167" s="10"/>
      <c r="B167" s="10"/>
    </row>
    <row r="168" spans="1:2" x14ac:dyDescent="0.25">
      <c r="A168" s="10"/>
      <c r="B168" s="10"/>
    </row>
    <row r="169" spans="1:2" x14ac:dyDescent="0.25">
      <c r="A169" s="10"/>
      <c r="B169" s="10"/>
    </row>
    <row r="170" spans="1:2" x14ac:dyDescent="0.25">
      <c r="A170" s="10"/>
      <c r="B170" s="10"/>
    </row>
    <row r="171" spans="1:2" x14ac:dyDescent="0.25">
      <c r="A171" s="10"/>
      <c r="B171" s="10"/>
    </row>
    <row r="172" spans="1:2" x14ac:dyDescent="0.25">
      <c r="A172" s="10"/>
      <c r="B172" s="10"/>
    </row>
    <row r="173" spans="1:2" x14ac:dyDescent="0.25">
      <c r="A173" s="10"/>
      <c r="B173" s="10"/>
    </row>
    <row r="174" spans="1:2" x14ac:dyDescent="0.25">
      <c r="A174" s="10"/>
      <c r="B174" s="10"/>
    </row>
    <row r="175" spans="1:2" x14ac:dyDescent="0.25">
      <c r="A175" s="10"/>
      <c r="B175" s="10"/>
    </row>
    <row r="176" spans="1:2" x14ac:dyDescent="0.25">
      <c r="A176" s="10"/>
      <c r="B176" s="10"/>
    </row>
    <row r="177" spans="1:2" x14ac:dyDescent="0.25">
      <c r="A177" s="10"/>
      <c r="B177" s="10"/>
    </row>
    <row r="178" spans="1:2" x14ac:dyDescent="0.25">
      <c r="A178" s="10"/>
      <c r="B178" s="10"/>
    </row>
    <row r="179" spans="1:2" x14ac:dyDescent="0.25">
      <c r="A179" s="10"/>
      <c r="B179" s="10"/>
    </row>
    <row r="180" spans="1:2" x14ac:dyDescent="0.25">
      <c r="A180" s="10"/>
      <c r="B180" s="10"/>
    </row>
    <row r="181" spans="1:2" x14ac:dyDescent="0.25">
      <c r="A181" s="10"/>
      <c r="B181" s="10"/>
    </row>
    <row r="182" spans="1:2" x14ac:dyDescent="0.25">
      <c r="A182" s="10"/>
      <c r="B182" s="10"/>
    </row>
    <row r="183" spans="1:2" x14ac:dyDescent="0.25">
      <c r="A183" s="10"/>
      <c r="B183" s="10"/>
    </row>
    <row r="184" spans="1:2" x14ac:dyDescent="0.25">
      <c r="A184" s="10"/>
      <c r="B184" s="10"/>
    </row>
    <row r="185" spans="1:2" x14ac:dyDescent="0.25">
      <c r="A185" s="10"/>
      <c r="B185" s="10"/>
    </row>
    <row r="186" spans="1:2" x14ac:dyDescent="0.25">
      <c r="A186" s="10"/>
      <c r="B186" s="10"/>
    </row>
    <row r="187" spans="1:2" x14ac:dyDescent="0.25">
      <c r="A187" s="10"/>
      <c r="B187" s="10"/>
    </row>
    <row r="188" spans="1:2" x14ac:dyDescent="0.25">
      <c r="A188" s="10"/>
      <c r="B188" s="10"/>
    </row>
    <row r="189" spans="1:2" x14ac:dyDescent="0.25">
      <c r="A189" s="10"/>
      <c r="B189" s="10"/>
    </row>
    <row r="190" spans="1:2" x14ac:dyDescent="0.25">
      <c r="A190" s="10"/>
      <c r="B190" s="10"/>
    </row>
    <row r="191" spans="1:2" x14ac:dyDescent="0.25">
      <c r="A191" s="10"/>
      <c r="B191" s="10"/>
    </row>
    <row r="192" spans="1:2" x14ac:dyDescent="0.25">
      <c r="A192" s="10"/>
      <c r="B192" s="10"/>
    </row>
    <row r="193" spans="1:2" x14ac:dyDescent="0.25">
      <c r="A193" s="10"/>
      <c r="B193" s="10"/>
    </row>
    <row r="194" spans="1:2" x14ac:dyDescent="0.25">
      <c r="A194" s="10"/>
      <c r="B194" s="10"/>
    </row>
    <row r="195" spans="1:2" x14ac:dyDescent="0.25">
      <c r="B195" s="8"/>
    </row>
    <row r="196" spans="1:2" x14ac:dyDescent="0.25">
      <c r="B196" s="8"/>
    </row>
    <row r="197" spans="1:2" x14ac:dyDescent="0.25">
      <c r="B197" s="8"/>
    </row>
    <row r="198" spans="1:2" x14ac:dyDescent="0.25">
      <c r="B198" s="8"/>
    </row>
    <row r="199" spans="1:2" x14ac:dyDescent="0.25">
      <c r="B199" s="8"/>
    </row>
    <row r="200" spans="1:2" x14ac:dyDescent="0.25">
      <c r="B200" s="8"/>
    </row>
    <row r="201" spans="1:2" x14ac:dyDescent="0.25">
      <c r="B201" s="8"/>
    </row>
    <row r="202" spans="1:2" x14ac:dyDescent="0.25">
      <c r="B202" s="8"/>
    </row>
    <row r="203" spans="1:2" x14ac:dyDescent="0.25">
      <c r="B203" s="8"/>
    </row>
    <row r="204" spans="1:2" x14ac:dyDescent="0.25">
      <c r="B204" s="8"/>
    </row>
    <row r="205" spans="1:2" x14ac:dyDescent="0.25">
      <c r="B205" s="8"/>
    </row>
    <row r="206" spans="1:2" x14ac:dyDescent="0.25">
      <c r="B206" s="8"/>
    </row>
    <row r="207" spans="1:2" x14ac:dyDescent="0.25">
      <c r="B207" s="8"/>
    </row>
    <row r="208" spans="1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  <row r="219" spans="2:2" x14ac:dyDescent="0.25">
      <c r="B219" s="8"/>
    </row>
    <row r="220" spans="2:2" x14ac:dyDescent="0.25">
      <c r="B220" s="8"/>
    </row>
    <row r="221" spans="2:2" x14ac:dyDescent="0.25">
      <c r="B221" s="8"/>
    </row>
    <row r="222" spans="2:2" x14ac:dyDescent="0.25">
      <c r="B222" s="8"/>
    </row>
    <row r="223" spans="2:2" x14ac:dyDescent="0.25">
      <c r="B223" s="8"/>
    </row>
    <row r="224" spans="2:2" x14ac:dyDescent="0.25">
      <c r="B224" s="8"/>
    </row>
    <row r="225" spans="2:2" x14ac:dyDescent="0.25">
      <c r="B225" s="8"/>
    </row>
    <row r="226" spans="2:2" x14ac:dyDescent="0.25">
      <c r="B226" s="8"/>
    </row>
    <row r="227" spans="2:2" x14ac:dyDescent="0.25">
      <c r="B227" s="8"/>
    </row>
    <row r="228" spans="2:2" x14ac:dyDescent="0.25">
      <c r="B228" s="8"/>
    </row>
    <row r="229" spans="2:2" x14ac:dyDescent="0.25">
      <c r="B229" s="8"/>
    </row>
    <row r="230" spans="2:2" x14ac:dyDescent="0.25">
      <c r="B230" s="8"/>
    </row>
    <row r="231" spans="2:2" x14ac:dyDescent="0.25">
      <c r="B231" s="8"/>
    </row>
    <row r="232" spans="2:2" x14ac:dyDescent="0.25">
      <c r="B232" s="8"/>
    </row>
    <row r="233" spans="2:2" x14ac:dyDescent="0.25">
      <c r="B233" s="8"/>
    </row>
    <row r="234" spans="2:2" x14ac:dyDescent="0.25">
      <c r="B234" s="8"/>
    </row>
    <row r="235" spans="2:2" x14ac:dyDescent="0.25">
      <c r="B235" s="8"/>
    </row>
    <row r="236" spans="2:2" x14ac:dyDescent="0.25">
      <c r="B236" s="8"/>
    </row>
    <row r="237" spans="2:2" x14ac:dyDescent="0.25">
      <c r="B237" s="8"/>
    </row>
    <row r="238" spans="2:2" x14ac:dyDescent="0.25">
      <c r="B238" s="8"/>
    </row>
    <row r="239" spans="2:2" x14ac:dyDescent="0.25">
      <c r="B239" s="8"/>
    </row>
    <row r="240" spans="2:2" x14ac:dyDescent="0.25">
      <c r="B240" s="8"/>
    </row>
    <row r="241" spans="2:2" x14ac:dyDescent="0.25">
      <c r="B241" s="8"/>
    </row>
    <row r="242" spans="2:2" x14ac:dyDescent="0.25">
      <c r="B242" s="8"/>
    </row>
    <row r="243" spans="2:2" x14ac:dyDescent="0.25">
      <c r="B243" s="8"/>
    </row>
    <row r="244" spans="2:2" x14ac:dyDescent="0.25">
      <c r="B244" s="8"/>
    </row>
    <row r="245" spans="2:2" x14ac:dyDescent="0.25">
      <c r="B245" s="8"/>
    </row>
    <row r="246" spans="2:2" x14ac:dyDescent="0.25">
      <c r="B246" s="8"/>
    </row>
    <row r="247" spans="2:2" x14ac:dyDescent="0.25">
      <c r="B247" s="8"/>
    </row>
    <row r="248" spans="2:2" x14ac:dyDescent="0.25">
      <c r="B248" s="8"/>
    </row>
    <row r="249" spans="2:2" x14ac:dyDescent="0.25">
      <c r="B249" s="8"/>
    </row>
    <row r="250" spans="2:2" x14ac:dyDescent="0.25">
      <c r="B250" s="8"/>
    </row>
    <row r="251" spans="2:2" x14ac:dyDescent="0.25">
      <c r="B251" s="8"/>
    </row>
    <row r="252" spans="2:2" x14ac:dyDescent="0.25">
      <c r="B252" s="8"/>
    </row>
    <row r="253" spans="2:2" x14ac:dyDescent="0.25">
      <c r="B253" s="8"/>
    </row>
    <row r="254" spans="2:2" x14ac:dyDescent="0.25">
      <c r="B254" s="8"/>
    </row>
    <row r="255" spans="2:2" x14ac:dyDescent="0.25">
      <c r="B255" s="8"/>
    </row>
    <row r="256" spans="2:2" x14ac:dyDescent="0.25">
      <c r="B256" s="8"/>
    </row>
    <row r="257" spans="2:2" x14ac:dyDescent="0.25">
      <c r="B257" s="8"/>
    </row>
    <row r="258" spans="2:2" x14ac:dyDescent="0.25">
      <c r="B258" s="8"/>
    </row>
    <row r="259" spans="2:2" x14ac:dyDescent="0.25">
      <c r="B259" s="8"/>
    </row>
    <row r="260" spans="2:2" x14ac:dyDescent="0.25">
      <c r="B260" s="8"/>
    </row>
    <row r="261" spans="2:2" x14ac:dyDescent="0.25">
      <c r="B261" s="8"/>
    </row>
    <row r="262" spans="2:2" x14ac:dyDescent="0.25">
      <c r="B262" s="8"/>
    </row>
    <row r="263" spans="2:2" x14ac:dyDescent="0.25">
      <c r="B263" s="8"/>
    </row>
    <row r="264" spans="2:2" x14ac:dyDescent="0.25">
      <c r="B264" s="8"/>
    </row>
    <row r="265" spans="2:2" x14ac:dyDescent="0.25">
      <c r="B265" s="8"/>
    </row>
    <row r="266" spans="2:2" x14ac:dyDescent="0.25">
      <c r="B266" s="8"/>
    </row>
    <row r="267" spans="2:2" x14ac:dyDescent="0.25">
      <c r="B267" s="8"/>
    </row>
    <row r="268" spans="2:2" x14ac:dyDescent="0.25">
      <c r="B268" s="8"/>
    </row>
    <row r="269" spans="2:2" x14ac:dyDescent="0.25">
      <c r="B269" s="8"/>
    </row>
    <row r="270" spans="2:2" x14ac:dyDescent="0.25">
      <c r="B270" s="8"/>
    </row>
    <row r="271" spans="2:2" x14ac:dyDescent="0.25">
      <c r="B271" s="8"/>
    </row>
    <row r="272" spans="2:2" x14ac:dyDescent="0.25">
      <c r="B272" s="8"/>
    </row>
    <row r="273" spans="2:2" x14ac:dyDescent="0.25">
      <c r="B273" s="8"/>
    </row>
    <row r="274" spans="2:2" x14ac:dyDescent="0.25">
      <c r="B274" s="8"/>
    </row>
    <row r="275" spans="2:2" x14ac:dyDescent="0.25">
      <c r="B275" s="8"/>
    </row>
    <row r="276" spans="2:2" x14ac:dyDescent="0.25">
      <c r="B276" s="8"/>
    </row>
    <row r="277" spans="2:2" x14ac:dyDescent="0.25">
      <c r="B277" s="8"/>
    </row>
    <row r="278" spans="2:2" x14ac:dyDescent="0.25">
      <c r="B278" s="8"/>
    </row>
    <row r="279" spans="2:2" x14ac:dyDescent="0.25">
      <c r="B279" s="8"/>
    </row>
    <row r="280" spans="2:2" x14ac:dyDescent="0.25">
      <c r="B280" s="8"/>
    </row>
    <row r="281" spans="2:2" x14ac:dyDescent="0.25">
      <c r="B281" s="8"/>
    </row>
    <row r="282" spans="2:2" x14ac:dyDescent="0.25">
      <c r="B282" s="8"/>
    </row>
    <row r="283" spans="2:2" x14ac:dyDescent="0.25">
      <c r="B283" s="8"/>
    </row>
    <row r="284" spans="2:2" x14ac:dyDescent="0.25">
      <c r="B284" s="8"/>
    </row>
    <row r="285" spans="2:2" x14ac:dyDescent="0.25">
      <c r="B285" s="8"/>
    </row>
    <row r="286" spans="2:2" x14ac:dyDescent="0.25">
      <c r="B286" s="8"/>
    </row>
    <row r="287" spans="2:2" x14ac:dyDescent="0.25">
      <c r="B287" s="8"/>
    </row>
    <row r="288" spans="2:2" x14ac:dyDescent="0.25">
      <c r="B288" s="8"/>
    </row>
    <row r="289" spans="2:2" x14ac:dyDescent="0.25">
      <c r="B289" s="8"/>
    </row>
    <row r="290" spans="2:2" x14ac:dyDescent="0.25">
      <c r="B290" s="8"/>
    </row>
    <row r="291" spans="2:2" x14ac:dyDescent="0.25">
      <c r="B291" s="8"/>
    </row>
    <row r="292" spans="2:2" x14ac:dyDescent="0.25">
      <c r="B292" s="8"/>
    </row>
    <row r="293" spans="2:2" x14ac:dyDescent="0.25">
      <c r="B293" s="8"/>
    </row>
    <row r="294" spans="2:2" x14ac:dyDescent="0.25">
      <c r="B294" s="8"/>
    </row>
    <row r="295" spans="2:2" x14ac:dyDescent="0.25">
      <c r="B295" s="8"/>
    </row>
    <row r="296" spans="2:2" x14ac:dyDescent="0.25">
      <c r="B296" s="8"/>
    </row>
    <row r="297" spans="2:2" x14ac:dyDescent="0.25">
      <c r="B297" s="8"/>
    </row>
    <row r="298" spans="2:2" x14ac:dyDescent="0.25">
      <c r="B298" s="8"/>
    </row>
    <row r="299" spans="2:2" x14ac:dyDescent="0.25">
      <c r="B299" s="8"/>
    </row>
    <row r="300" spans="2:2" x14ac:dyDescent="0.25">
      <c r="B300" s="8"/>
    </row>
    <row r="301" spans="2:2" x14ac:dyDescent="0.25">
      <c r="B301" s="8"/>
    </row>
    <row r="302" spans="2:2" x14ac:dyDescent="0.25">
      <c r="B302" s="8"/>
    </row>
  </sheetData>
  <mergeCells count="5">
    <mergeCell ref="A6:C6"/>
    <mergeCell ref="A7:C7"/>
    <mergeCell ref="A8:C8"/>
    <mergeCell ref="A9:C9"/>
    <mergeCell ref="A10:C10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view="pageBreakPreview" topLeftCell="A46" zoomScale="80" zoomScaleNormal="100" zoomScaleSheetLayoutView="80" workbookViewId="0">
      <selection activeCell="C14" sqref="C14"/>
    </sheetView>
  </sheetViews>
  <sheetFormatPr baseColWidth="10" defaultRowHeight="14" x14ac:dyDescent="0.3"/>
  <cols>
    <col min="1" max="1" width="71.54296875" style="49" customWidth="1"/>
    <col min="2" max="2" width="5.1796875" style="47" hidden="1" customWidth="1"/>
    <col min="3" max="3" width="19.453125" style="47" customWidth="1"/>
    <col min="4" max="4" width="16.453125" style="47" customWidth="1"/>
    <col min="5" max="5" width="16.453125" style="49" bestFit="1" customWidth="1"/>
    <col min="6" max="256" width="10.90625" style="49"/>
    <col min="257" max="257" width="60.7265625" style="49" bestFit="1" customWidth="1"/>
    <col min="258" max="260" width="16.453125" style="49" customWidth="1"/>
    <col min="261" max="512" width="10.90625" style="49"/>
    <col min="513" max="513" width="60.7265625" style="49" bestFit="1" customWidth="1"/>
    <col min="514" max="516" width="16.453125" style="49" customWidth="1"/>
    <col min="517" max="768" width="10.90625" style="49"/>
    <col min="769" max="769" width="60.7265625" style="49" bestFit="1" customWidth="1"/>
    <col min="770" max="772" width="16.453125" style="49" customWidth="1"/>
    <col min="773" max="1024" width="10.90625" style="49"/>
    <col min="1025" max="1025" width="60.7265625" style="49" bestFit="1" customWidth="1"/>
    <col min="1026" max="1028" width="16.453125" style="49" customWidth="1"/>
    <col min="1029" max="1280" width="10.90625" style="49"/>
    <col min="1281" max="1281" width="60.7265625" style="49" bestFit="1" customWidth="1"/>
    <col min="1282" max="1284" width="16.453125" style="49" customWidth="1"/>
    <col min="1285" max="1536" width="10.90625" style="49"/>
    <col min="1537" max="1537" width="60.7265625" style="49" bestFit="1" customWidth="1"/>
    <col min="1538" max="1540" width="16.453125" style="49" customWidth="1"/>
    <col min="1541" max="1792" width="10.90625" style="49"/>
    <col min="1793" max="1793" width="60.7265625" style="49" bestFit="1" customWidth="1"/>
    <col min="1794" max="1796" width="16.453125" style="49" customWidth="1"/>
    <col min="1797" max="2048" width="10.90625" style="49"/>
    <col min="2049" max="2049" width="60.7265625" style="49" bestFit="1" customWidth="1"/>
    <col min="2050" max="2052" width="16.453125" style="49" customWidth="1"/>
    <col min="2053" max="2304" width="10.90625" style="49"/>
    <col min="2305" max="2305" width="60.7265625" style="49" bestFit="1" customWidth="1"/>
    <col min="2306" max="2308" width="16.453125" style="49" customWidth="1"/>
    <col min="2309" max="2560" width="10.90625" style="49"/>
    <col min="2561" max="2561" width="60.7265625" style="49" bestFit="1" customWidth="1"/>
    <col min="2562" max="2564" width="16.453125" style="49" customWidth="1"/>
    <col min="2565" max="2816" width="10.90625" style="49"/>
    <col min="2817" max="2817" width="60.7265625" style="49" bestFit="1" customWidth="1"/>
    <col min="2818" max="2820" width="16.453125" style="49" customWidth="1"/>
    <col min="2821" max="3072" width="10.90625" style="49"/>
    <col min="3073" max="3073" width="60.7265625" style="49" bestFit="1" customWidth="1"/>
    <col min="3074" max="3076" width="16.453125" style="49" customWidth="1"/>
    <col min="3077" max="3328" width="10.90625" style="49"/>
    <col min="3329" max="3329" width="60.7265625" style="49" bestFit="1" customWidth="1"/>
    <col min="3330" max="3332" width="16.453125" style="49" customWidth="1"/>
    <col min="3333" max="3584" width="10.90625" style="49"/>
    <col min="3585" max="3585" width="60.7265625" style="49" bestFit="1" customWidth="1"/>
    <col min="3586" max="3588" width="16.453125" style="49" customWidth="1"/>
    <col min="3589" max="3840" width="10.90625" style="49"/>
    <col min="3841" max="3841" width="60.7265625" style="49" bestFit="1" customWidth="1"/>
    <col min="3842" max="3844" width="16.453125" style="49" customWidth="1"/>
    <col min="3845" max="4096" width="10.90625" style="49"/>
    <col min="4097" max="4097" width="60.7265625" style="49" bestFit="1" customWidth="1"/>
    <col min="4098" max="4100" width="16.453125" style="49" customWidth="1"/>
    <col min="4101" max="4352" width="10.90625" style="49"/>
    <col min="4353" max="4353" width="60.7265625" style="49" bestFit="1" customWidth="1"/>
    <col min="4354" max="4356" width="16.453125" style="49" customWidth="1"/>
    <col min="4357" max="4608" width="10.90625" style="49"/>
    <col min="4609" max="4609" width="60.7265625" style="49" bestFit="1" customWidth="1"/>
    <col min="4610" max="4612" width="16.453125" style="49" customWidth="1"/>
    <col min="4613" max="4864" width="10.90625" style="49"/>
    <col min="4865" max="4865" width="60.7265625" style="49" bestFit="1" customWidth="1"/>
    <col min="4866" max="4868" width="16.453125" style="49" customWidth="1"/>
    <col min="4869" max="5120" width="10.90625" style="49"/>
    <col min="5121" max="5121" width="60.7265625" style="49" bestFit="1" customWidth="1"/>
    <col min="5122" max="5124" width="16.453125" style="49" customWidth="1"/>
    <col min="5125" max="5376" width="10.90625" style="49"/>
    <col min="5377" max="5377" width="60.7265625" style="49" bestFit="1" customWidth="1"/>
    <col min="5378" max="5380" width="16.453125" style="49" customWidth="1"/>
    <col min="5381" max="5632" width="10.90625" style="49"/>
    <col min="5633" max="5633" width="60.7265625" style="49" bestFit="1" customWidth="1"/>
    <col min="5634" max="5636" width="16.453125" style="49" customWidth="1"/>
    <col min="5637" max="5888" width="10.90625" style="49"/>
    <col min="5889" max="5889" width="60.7265625" style="49" bestFit="1" customWidth="1"/>
    <col min="5890" max="5892" width="16.453125" style="49" customWidth="1"/>
    <col min="5893" max="6144" width="10.90625" style="49"/>
    <col min="6145" max="6145" width="60.7265625" style="49" bestFit="1" customWidth="1"/>
    <col min="6146" max="6148" width="16.453125" style="49" customWidth="1"/>
    <col min="6149" max="6400" width="10.90625" style="49"/>
    <col min="6401" max="6401" width="60.7265625" style="49" bestFit="1" customWidth="1"/>
    <col min="6402" max="6404" width="16.453125" style="49" customWidth="1"/>
    <col min="6405" max="6656" width="10.90625" style="49"/>
    <col min="6657" max="6657" width="60.7265625" style="49" bestFit="1" customWidth="1"/>
    <col min="6658" max="6660" width="16.453125" style="49" customWidth="1"/>
    <col min="6661" max="6912" width="10.90625" style="49"/>
    <col min="6913" max="6913" width="60.7265625" style="49" bestFit="1" customWidth="1"/>
    <col min="6914" max="6916" width="16.453125" style="49" customWidth="1"/>
    <col min="6917" max="7168" width="10.90625" style="49"/>
    <col min="7169" max="7169" width="60.7265625" style="49" bestFit="1" customWidth="1"/>
    <col min="7170" max="7172" width="16.453125" style="49" customWidth="1"/>
    <col min="7173" max="7424" width="10.90625" style="49"/>
    <col min="7425" max="7425" width="60.7265625" style="49" bestFit="1" customWidth="1"/>
    <col min="7426" max="7428" width="16.453125" style="49" customWidth="1"/>
    <col min="7429" max="7680" width="10.90625" style="49"/>
    <col min="7681" max="7681" width="60.7265625" style="49" bestFit="1" customWidth="1"/>
    <col min="7682" max="7684" width="16.453125" style="49" customWidth="1"/>
    <col min="7685" max="7936" width="10.90625" style="49"/>
    <col min="7937" max="7937" width="60.7265625" style="49" bestFit="1" customWidth="1"/>
    <col min="7938" max="7940" width="16.453125" style="49" customWidth="1"/>
    <col min="7941" max="8192" width="10.90625" style="49"/>
    <col min="8193" max="8193" width="60.7265625" style="49" bestFit="1" customWidth="1"/>
    <col min="8194" max="8196" width="16.453125" style="49" customWidth="1"/>
    <col min="8197" max="8448" width="10.90625" style="49"/>
    <col min="8449" max="8449" width="60.7265625" style="49" bestFit="1" customWidth="1"/>
    <col min="8450" max="8452" width="16.453125" style="49" customWidth="1"/>
    <col min="8453" max="8704" width="10.90625" style="49"/>
    <col min="8705" max="8705" width="60.7265625" style="49" bestFit="1" customWidth="1"/>
    <col min="8706" max="8708" width="16.453125" style="49" customWidth="1"/>
    <col min="8709" max="8960" width="10.90625" style="49"/>
    <col min="8961" max="8961" width="60.7265625" style="49" bestFit="1" customWidth="1"/>
    <col min="8962" max="8964" width="16.453125" style="49" customWidth="1"/>
    <col min="8965" max="9216" width="10.90625" style="49"/>
    <col min="9217" max="9217" width="60.7265625" style="49" bestFit="1" customWidth="1"/>
    <col min="9218" max="9220" width="16.453125" style="49" customWidth="1"/>
    <col min="9221" max="9472" width="10.90625" style="49"/>
    <col min="9473" max="9473" width="60.7265625" style="49" bestFit="1" customWidth="1"/>
    <col min="9474" max="9476" width="16.453125" style="49" customWidth="1"/>
    <col min="9477" max="9728" width="10.90625" style="49"/>
    <col min="9729" max="9729" width="60.7265625" style="49" bestFit="1" customWidth="1"/>
    <col min="9730" max="9732" width="16.453125" style="49" customWidth="1"/>
    <col min="9733" max="9984" width="10.90625" style="49"/>
    <col min="9985" max="9985" width="60.7265625" style="49" bestFit="1" customWidth="1"/>
    <col min="9986" max="9988" width="16.453125" style="49" customWidth="1"/>
    <col min="9989" max="10240" width="10.90625" style="49"/>
    <col min="10241" max="10241" width="60.7265625" style="49" bestFit="1" customWidth="1"/>
    <col min="10242" max="10244" width="16.453125" style="49" customWidth="1"/>
    <col min="10245" max="10496" width="10.90625" style="49"/>
    <col min="10497" max="10497" width="60.7265625" style="49" bestFit="1" customWidth="1"/>
    <col min="10498" max="10500" width="16.453125" style="49" customWidth="1"/>
    <col min="10501" max="10752" width="10.90625" style="49"/>
    <col min="10753" max="10753" width="60.7265625" style="49" bestFit="1" customWidth="1"/>
    <col min="10754" max="10756" width="16.453125" style="49" customWidth="1"/>
    <col min="10757" max="11008" width="10.90625" style="49"/>
    <col min="11009" max="11009" width="60.7265625" style="49" bestFit="1" customWidth="1"/>
    <col min="11010" max="11012" width="16.453125" style="49" customWidth="1"/>
    <col min="11013" max="11264" width="10.90625" style="49"/>
    <col min="11265" max="11265" width="60.7265625" style="49" bestFit="1" customWidth="1"/>
    <col min="11266" max="11268" width="16.453125" style="49" customWidth="1"/>
    <col min="11269" max="11520" width="10.90625" style="49"/>
    <col min="11521" max="11521" width="60.7265625" style="49" bestFit="1" customWidth="1"/>
    <col min="11522" max="11524" width="16.453125" style="49" customWidth="1"/>
    <col min="11525" max="11776" width="10.90625" style="49"/>
    <col min="11777" max="11777" width="60.7265625" style="49" bestFit="1" customWidth="1"/>
    <col min="11778" max="11780" width="16.453125" style="49" customWidth="1"/>
    <col min="11781" max="12032" width="10.90625" style="49"/>
    <col min="12033" max="12033" width="60.7265625" style="49" bestFit="1" customWidth="1"/>
    <col min="12034" max="12036" width="16.453125" style="49" customWidth="1"/>
    <col min="12037" max="12288" width="10.90625" style="49"/>
    <col min="12289" max="12289" width="60.7265625" style="49" bestFit="1" customWidth="1"/>
    <col min="12290" max="12292" width="16.453125" style="49" customWidth="1"/>
    <col min="12293" max="12544" width="10.90625" style="49"/>
    <col min="12545" max="12545" width="60.7265625" style="49" bestFit="1" customWidth="1"/>
    <col min="12546" max="12548" width="16.453125" style="49" customWidth="1"/>
    <col min="12549" max="12800" width="10.90625" style="49"/>
    <col min="12801" max="12801" width="60.7265625" style="49" bestFit="1" customWidth="1"/>
    <col min="12802" max="12804" width="16.453125" style="49" customWidth="1"/>
    <col min="12805" max="13056" width="10.90625" style="49"/>
    <col min="13057" max="13057" width="60.7265625" style="49" bestFit="1" customWidth="1"/>
    <col min="13058" max="13060" width="16.453125" style="49" customWidth="1"/>
    <col min="13061" max="13312" width="10.90625" style="49"/>
    <col min="13313" max="13313" width="60.7265625" style="49" bestFit="1" customWidth="1"/>
    <col min="13314" max="13316" width="16.453125" style="49" customWidth="1"/>
    <col min="13317" max="13568" width="10.90625" style="49"/>
    <col min="13569" max="13569" width="60.7265625" style="49" bestFit="1" customWidth="1"/>
    <col min="13570" max="13572" width="16.453125" style="49" customWidth="1"/>
    <col min="13573" max="13824" width="10.90625" style="49"/>
    <col min="13825" max="13825" width="60.7265625" style="49" bestFit="1" customWidth="1"/>
    <col min="13826" max="13828" width="16.453125" style="49" customWidth="1"/>
    <col min="13829" max="14080" width="10.90625" style="49"/>
    <col min="14081" max="14081" width="60.7265625" style="49" bestFit="1" customWidth="1"/>
    <col min="14082" max="14084" width="16.453125" style="49" customWidth="1"/>
    <col min="14085" max="14336" width="10.90625" style="49"/>
    <col min="14337" max="14337" width="60.7265625" style="49" bestFit="1" customWidth="1"/>
    <col min="14338" max="14340" width="16.453125" style="49" customWidth="1"/>
    <col min="14341" max="14592" width="10.90625" style="49"/>
    <col min="14593" max="14593" width="60.7265625" style="49" bestFit="1" customWidth="1"/>
    <col min="14594" max="14596" width="16.453125" style="49" customWidth="1"/>
    <col min="14597" max="14848" width="10.90625" style="49"/>
    <col min="14849" max="14849" width="60.7265625" style="49" bestFit="1" customWidth="1"/>
    <col min="14850" max="14852" width="16.453125" style="49" customWidth="1"/>
    <col min="14853" max="15104" width="10.90625" style="49"/>
    <col min="15105" max="15105" width="60.7265625" style="49" bestFit="1" customWidth="1"/>
    <col min="15106" max="15108" width="16.453125" style="49" customWidth="1"/>
    <col min="15109" max="15360" width="10.90625" style="49"/>
    <col min="15361" max="15361" width="60.7265625" style="49" bestFit="1" customWidth="1"/>
    <col min="15362" max="15364" width="16.453125" style="49" customWidth="1"/>
    <col min="15365" max="15616" width="10.90625" style="49"/>
    <col min="15617" max="15617" width="60.7265625" style="49" bestFit="1" customWidth="1"/>
    <col min="15618" max="15620" width="16.453125" style="49" customWidth="1"/>
    <col min="15621" max="15872" width="10.90625" style="49"/>
    <col min="15873" max="15873" width="60.7265625" style="49" bestFit="1" customWidth="1"/>
    <col min="15874" max="15876" width="16.453125" style="49" customWidth="1"/>
    <col min="15877" max="16128" width="10.90625" style="49"/>
    <col min="16129" max="16129" width="60.7265625" style="49" bestFit="1" customWidth="1"/>
    <col min="16130" max="16132" width="16.453125" style="49" customWidth="1"/>
    <col min="16133" max="16384" width="10.90625" style="49"/>
  </cols>
  <sheetData>
    <row r="1" spans="1:5" x14ac:dyDescent="0.3">
      <c r="A1" s="46" t="s">
        <v>0</v>
      </c>
      <c r="C1" s="48" t="s">
        <v>80</v>
      </c>
      <c r="D1" s="48"/>
    </row>
    <row r="2" spans="1:5" x14ac:dyDescent="0.3">
      <c r="A2" s="50" t="s">
        <v>2</v>
      </c>
    </row>
    <row r="3" spans="1:5" x14ac:dyDescent="0.3">
      <c r="A3" s="51" t="s">
        <v>3</v>
      </c>
    </row>
    <row r="4" spans="1:5" ht="6" customHeight="1" x14ac:dyDescent="0.3">
      <c r="A4" s="51"/>
    </row>
    <row r="5" spans="1:5" ht="8.25" customHeight="1" x14ac:dyDescent="0.3">
      <c r="A5" s="51"/>
    </row>
    <row r="6" spans="1:5" ht="8.25" customHeight="1" x14ac:dyDescent="0.3">
      <c r="A6" s="50"/>
    </row>
    <row r="7" spans="1:5" x14ac:dyDescent="0.3">
      <c r="A7" s="9" t="s">
        <v>4</v>
      </c>
      <c r="B7" s="9"/>
      <c r="C7" s="9"/>
      <c r="D7" s="52"/>
    </row>
    <row r="8" spans="1:5" x14ac:dyDescent="0.3">
      <c r="A8" s="9" t="s">
        <v>5</v>
      </c>
      <c r="B8" s="9"/>
      <c r="C8" s="9"/>
      <c r="D8" s="52"/>
    </row>
    <row r="9" spans="1:5" x14ac:dyDescent="0.3">
      <c r="A9" s="11" t="s">
        <v>81</v>
      </c>
      <c r="B9" s="11"/>
      <c r="C9" s="11"/>
      <c r="D9" s="53"/>
    </row>
    <row r="10" spans="1:5" x14ac:dyDescent="0.3">
      <c r="A10" s="11" t="s">
        <v>82</v>
      </c>
      <c r="B10" s="11"/>
      <c r="C10" s="11"/>
      <c r="D10" s="53"/>
    </row>
    <row r="11" spans="1:5" ht="14.5" x14ac:dyDescent="0.35">
      <c r="A11" s="12" t="s">
        <v>7</v>
      </c>
      <c r="B11" s="12"/>
      <c r="C11" s="12"/>
      <c r="D11" s="54"/>
    </row>
    <row r="12" spans="1:5" ht="6.75" customHeight="1" x14ac:dyDescent="0.3">
      <c r="A12" s="55"/>
      <c r="B12" s="53"/>
      <c r="C12" s="53"/>
      <c r="D12" s="53"/>
    </row>
    <row r="13" spans="1:5" ht="40.5" customHeight="1" x14ac:dyDescent="0.3">
      <c r="A13" s="56" t="s">
        <v>8</v>
      </c>
      <c r="B13" s="57" t="s">
        <v>83</v>
      </c>
      <c r="C13" s="57" t="s">
        <v>84</v>
      </c>
      <c r="D13" s="58"/>
    </row>
    <row r="14" spans="1:5" s="55" customFormat="1" ht="9" customHeight="1" x14ac:dyDescent="0.3">
      <c r="A14" s="59"/>
      <c r="B14" s="60"/>
      <c r="C14" s="61"/>
      <c r="D14" s="53"/>
    </row>
    <row r="15" spans="1:5" x14ac:dyDescent="0.3">
      <c r="A15" s="20" t="s">
        <v>85</v>
      </c>
      <c r="B15" s="60"/>
      <c r="C15" s="61"/>
      <c r="D15" s="53"/>
      <c r="E15" s="62"/>
    </row>
    <row r="16" spans="1:5" x14ac:dyDescent="0.3">
      <c r="A16" s="63" t="s">
        <v>86</v>
      </c>
      <c r="B16" s="64">
        <v>124651.18382000001</v>
      </c>
      <c r="C16" s="65">
        <f>+'[1]HOJA DE CONSOLIDACION'!AJ170/1000</f>
        <v>159121.37503</v>
      </c>
      <c r="D16" s="66"/>
      <c r="E16" s="62"/>
    </row>
    <row r="17" spans="1:5" x14ac:dyDescent="0.3">
      <c r="A17" s="63" t="s">
        <v>87</v>
      </c>
      <c r="B17" s="64">
        <v>13962.939819999998</v>
      </c>
      <c r="C17" s="65">
        <f>+'[1]HOJA DE CONSOLIDACION'!AJ171/1000</f>
        <v>15625.446179999999</v>
      </c>
      <c r="D17" s="66"/>
      <c r="E17" s="62"/>
    </row>
    <row r="18" spans="1:5" x14ac:dyDescent="0.3">
      <c r="A18" s="63" t="s">
        <v>88</v>
      </c>
      <c r="B18" s="64">
        <v>8394.4121300000006</v>
      </c>
      <c r="C18" s="65">
        <f ca="1">+'[1]HOJA DE CONSOLIDACION'!AJ172/1000</f>
        <v>10276.813049999999</v>
      </c>
      <c r="D18" s="66"/>
      <c r="E18" s="62"/>
    </row>
    <row r="19" spans="1:5" x14ac:dyDescent="0.3">
      <c r="A19" s="63" t="s">
        <v>89</v>
      </c>
      <c r="B19" s="64">
        <v>27.57179</v>
      </c>
      <c r="C19" s="65">
        <f>+'[1]HOJA DE CONSOLIDACION'!AJ173/1000</f>
        <v>49.653260000000003</v>
      </c>
      <c r="D19" s="66"/>
      <c r="E19" s="62"/>
    </row>
    <row r="20" spans="1:5" x14ac:dyDescent="0.3">
      <c r="A20" s="63" t="s">
        <v>90</v>
      </c>
      <c r="B20" s="64"/>
      <c r="C20" s="65"/>
      <c r="D20" s="66"/>
      <c r="E20" s="62"/>
    </row>
    <row r="21" spans="1:5" x14ac:dyDescent="0.3">
      <c r="A21" s="63" t="s">
        <v>91</v>
      </c>
      <c r="B21" s="64">
        <v>133.54772999999997</v>
      </c>
      <c r="C21" s="65">
        <f ca="1">+'[1]HOJA DE CONSOLIDACION'!AJ174/1000</f>
        <v>70.083785575221228</v>
      </c>
      <c r="D21" s="66"/>
      <c r="E21" s="62"/>
    </row>
    <row r="22" spans="1:5" x14ac:dyDescent="0.3">
      <c r="A22" s="63" t="s">
        <v>92</v>
      </c>
      <c r="B22" s="64">
        <v>5308.0381799999996</v>
      </c>
      <c r="C22" s="65">
        <f>+'[1]HOJA DE CONSOLIDACION'!AJ175/1000</f>
        <v>9207.6214200000013</v>
      </c>
      <c r="D22" s="66"/>
      <c r="E22" s="62"/>
    </row>
    <row r="23" spans="1:5" x14ac:dyDescent="0.3">
      <c r="A23" s="63" t="s">
        <v>93</v>
      </c>
      <c r="B23" s="64">
        <v>1273.8165100000001</v>
      </c>
      <c r="C23" s="65">
        <f>+'[1]HOJA DE CONSOLIDACION'!AJ176/1000</f>
        <v>1470.27315</v>
      </c>
      <c r="D23" s="66"/>
      <c r="E23" s="62"/>
    </row>
    <row r="24" spans="1:5" x14ac:dyDescent="0.3">
      <c r="A24" s="63" t="s">
        <v>94</v>
      </c>
      <c r="B24" s="64">
        <v>18776.512500000001</v>
      </c>
      <c r="C24" s="65">
        <f>+'[1]HOJA DE CONSOLIDACION'!AJ181/1000</f>
        <v>24338.64891</v>
      </c>
      <c r="D24" s="66"/>
      <c r="E24" s="62"/>
    </row>
    <row r="25" spans="1:5" x14ac:dyDescent="0.3">
      <c r="A25" s="63" t="s">
        <v>95</v>
      </c>
      <c r="B25" s="64"/>
      <c r="C25" s="65"/>
      <c r="D25" s="66"/>
      <c r="E25" s="62"/>
    </row>
    <row r="26" spans="1:5" x14ac:dyDescent="0.3">
      <c r="A26" s="63" t="s">
        <v>96</v>
      </c>
      <c r="B26" s="64">
        <v>2862.15578</v>
      </c>
      <c r="C26" s="65">
        <f>+('[1]HOJA DE CONSOLIDACION'!AJ182+'[1]HOJA DE CONSOLIDACION'!AJ183+'[1]HOJA DE CONSOLIDACION'!AJ184+'[1]HOJA DE CONSOLIDACION'!AJ185)/1000</f>
        <v>3281.9276400000003</v>
      </c>
      <c r="D26" s="66"/>
      <c r="E26" s="62"/>
    </row>
    <row r="27" spans="1:5" x14ac:dyDescent="0.3">
      <c r="A27" s="63" t="s">
        <v>97</v>
      </c>
      <c r="B27" s="64">
        <v>10959.4444</v>
      </c>
      <c r="C27" s="65">
        <f ca="1">+('[1]HOJA DE CONSOLIDACION'!AJ178+'[1]HOJA DE CONSOLIDACION'!AJ179)/1000</f>
        <v>15113.64985</v>
      </c>
      <c r="D27" s="66"/>
      <c r="E27" s="62"/>
    </row>
    <row r="28" spans="1:5" x14ac:dyDescent="0.3">
      <c r="A28" s="63" t="s">
        <v>98</v>
      </c>
      <c r="B28" s="64">
        <v>0</v>
      </c>
      <c r="C28" s="65">
        <v>0</v>
      </c>
      <c r="D28" s="66"/>
      <c r="E28" s="62"/>
    </row>
    <row r="29" spans="1:5" x14ac:dyDescent="0.3">
      <c r="A29" s="67" t="s">
        <v>99</v>
      </c>
      <c r="B29" s="68">
        <v>186349.62266000002</v>
      </c>
      <c r="C29" s="69">
        <f ca="1">SUM(C16:C28)</f>
        <v>238555.4922755752</v>
      </c>
      <c r="D29" s="66">
        <f ca="1">+'[1]HOJA DE CONSOLIDACION'!AJ169/1000</f>
        <v>238555.4922755752</v>
      </c>
      <c r="E29" s="62"/>
    </row>
    <row r="30" spans="1:5" ht="8.25" customHeight="1" x14ac:dyDescent="0.3">
      <c r="A30" s="59"/>
      <c r="B30" s="64"/>
      <c r="C30" s="65"/>
      <c r="D30" s="66"/>
      <c r="E30" s="62"/>
    </row>
    <row r="31" spans="1:5" x14ac:dyDescent="0.3">
      <c r="A31" s="20" t="s">
        <v>100</v>
      </c>
      <c r="B31" s="64"/>
      <c r="C31" s="65"/>
      <c r="D31" s="66"/>
      <c r="E31" s="62"/>
    </row>
    <row r="32" spans="1:5" x14ac:dyDescent="0.3">
      <c r="A32" s="63" t="s">
        <v>101</v>
      </c>
      <c r="B32" s="64">
        <v>25752.1803</v>
      </c>
      <c r="C32" s="65">
        <f>+'[1]HOJA DE CONSOLIDACION'!AJ191/1000</f>
        <v>35600.103929999997</v>
      </c>
      <c r="D32" s="66"/>
      <c r="E32" s="62"/>
    </row>
    <row r="33" spans="1:5" x14ac:dyDescent="0.3">
      <c r="A33" s="63" t="s">
        <v>18</v>
      </c>
      <c r="B33" s="64">
        <v>15955.07748</v>
      </c>
      <c r="C33" s="65">
        <f>+'[1]HOJA DE CONSOLIDACION'!AJ192/1000</f>
        <v>21788.45838</v>
      </c>
      <c r="D33" s="66"/>
      <c r="E33" s="62"/>
    </row>
    <row r="34" spans="1:5" x14ac:dyDescent="0.3">
      <c r="A34" s="63" t="s">
        <v>102</v>
      </c>
      <c r="B34" s="64">
        <v>7507.1406299999999</v>
      </c>
      <c r="C34" s="65">
        <f>+'[1]HOJA DE CONSOLIDACION'!AJ193/1000</f>
        <v>10339.894</v>
      </c>
      <c r="D34" s="66"/>
      <c r="E34" s="62"/>
    </row>
    <row r="35" spans="1:5" x14ac:dyDescent="0.3">
      <c r="A35" s="63" t="s">
        <v>103</v>
      </c>
      <c r="B35" s="64">
        <v>200.90033</v>
      </c>
      <c r="C35" s="65">
        <f>+'[1]HOJA DE CONSOLIDACION'!AJ194/1000</f>
        <v>127.82696</v>
      </c>
      <c r="D35" s="66"/>
      <c r="E35" s="62"/>
    </row>
    <row r="36" spans="1:5" x14ac:dyDescent="0.3">
      <c r="A36" s="63" t="s">
        <v>104</v>
      </c>
      <c r="B36" s="64">
        <v>0</v>
      </c>
      <c r="C36" s="65">
        <v>0</v>
      </c>
      <c r="D36" s="66"/>
      <c r="E36" s="62"/>
    </row>
    <row r="37" spans="1:5" x14ac:dyDescent="0.3">
      <c r="A37" s="63" t="s">
        <v>93</v>
      </c>
      <c r="B37" s="64">
        <v>0</v>
      </c>
      <c r="C37" s="65">
        <v>0</v>
      </c>
      <c r="D37" s="66"/>
      <c r="E37" s="62"/>
    </row>
    <row r="38" spans="1:5" x14ac:dyDescent="0.3">
      <c r="A38" s="63" t="s">
        <v>105</v>
      </c>
      <c r="B38" s="64">
        <v>5142.9082900000003</v>
      </c>
      <c r="C38" s="65">
        <f>+'[1]HOJA DE CONSOLIDACION'!AJ197/1000</f>
        <v>6506.9372999999996</v>
      </c>
      <c r="D38" s="66"/>
      <c r="E38" s="62"/>
    </row>
    <row r="39" spans="1:5" x14ac:dyDescent="0.3">
      <c r="A39" s="63" t="s">
        <v>106</v>
      </c>
      <c r="B39" s="64">
        <v>2749.6187400000003</v>
      </c>
      <c r="C39" s="65">
        <f>+'[1]HOJA DE CONSOLIDACION'!AJ198/1000</f>
        <v>3169.7873199999999</v>
      </c>
      <c r="D39" s="66"/>
      <c r="E39" s="62"/>
    </row>
    <row r="40" spans="1:5" x14ac:dyDescent="0.3">
      <c r="A40" s="63" t="s">
        <v>107</v>
      </c>
      <c r="B40" s="64">
        <v>4344.1158800000012</v>
      </c>
      <c r="C40" s="65">
        <f>(+'[1]HOJA DE CONSOLIDACION'!AJ199+'[1]HOJA DE CONSOLIDACION'!AJ200)/1000</f>
        <v>5245.348</v>
      </c>
      <c r="D40" s="66"/>
      <c r="E40" s="62"/>
    </row>
    <row r="41" spans="1:5" x14ac:dyDescent="0.3">
      <c r="A41" s="63" t="s">
        <v>97</v>
      </c>
      <c r="B41" s="64">
        <v>17421.443470000002</v>
      </c>
      <c r="C41" s="65">
        <f>+'[1]HOJA DE CONSOLIDACION'!AJ196/1000</f>
        <v>23575.336481799215</v>
      </c>
      <c r="D41" s="66"/>
      <c r="E41" s="62"/>
    </row>
    <row r="42" spans="1:5" x14ac:dyDescent="0.3">
      <c r="A42" s="63" t="s">
        <v>108</v>
      </c>
      <c r="B42" s="70"/>
      <c r="C42" s="71"/>
      <c r="D42" s="66"/>
      <c r="E42" s="62"/>
    </row>
    <row r="43" spans="1:5" x14ac:dyDescent="0.3">
      <c r="A43" s="67" t="s">
        <v>109</v>
      </c>
      <c r="B43" s="72">
        <v>79073.385119999992</v>
      </c>
      <c r="C43" s="73">
        <f>SUM(C32:C42)</f>
        <v>106353.69237179922</v>
      </c>
      <c r="D43" s="66">
        <f>+'[1]HOJA DE CONSOLIDACION'!AJ190/1000</f>
        <v>106353.6923717992</v>
      </c>
      <c r="E43" s="62">
        <f>+C43-D43</f>
        <v>0</v>
      </c>
    </row>
    <row r="44" spans="1:5" ht="6" customHeight="1" x14ac:dyDescent="0.3">
      <c r="A44" s="59"/>
      <c r="B44" s="74"/>
      <c r="C44" s="75"/>
      <c r="D44" s="66"/>
      <c r="E44" s="62"/>
    </row>
    <row r="45" spans="1:5" ht="6.75" customHeight="1" x14ac:dyDescent="0.3">
      <c r="A45" s="59"/>
      <c r="B45" s="64"/>
      <c r="C45" s="65"/>
      <c r="D45" s="66"/>
      <c r="E45" s="62"/>
    </row>
    <row r="46" spans="1:5" x14ac:dyDescent="0.3">
      <c r="A46" s="76" t="s">
        <v>110</v>
      </c>
      <c r="B46" s="77">
        <v>107276.23754000003</v>
      </c>
      <c r="C46" s="78">
        <f ca="1">C29-C43</f>
        <v>132201.79990377597</v>
      </c>
      <c r="D46" s="66"/>
      <c r="E46" s="62"/>
    </row>
    <row r="47" spans="1:5" ht="6.75" customHeight="1" x14ac:dyDescent="0.3">
      <c r="A47" s="59"/>
      <c r="B47" s="64"/>
      <c r="C47" s="65"/>
      <c r="D47" s="66"/>
      <c r="E47" s="62"/>
    </row>
    <row r="48" spans="1:5" x14ac:dyDescent="0.3">
      <c r="A48" s="79" t="s">
        <v>111</v>
      </c>
      <c r="B48" s="64"/>
      <c r="C48" s="65"/>
      <c r="D48" s="66"/>
      <c r="E48" s="62"/>
    </row>
    <row r="49" spans="1:5" x14ac:dyDescent="0.3">
      <c r="A49" s="63" t="s">
        <v>112</v>
      </c>
      <c r="B49" s="64">
        <v>28228.681249999998</v>
      </c>
      <c r="C49" s="65">
        <f ca="1">+'[1]HOJA DE CONSOLIDACION'!AJ211/1000</f>
        <v>35522.586859999996</v>
      </c>
      <c r="D49" s="66"/>
      <c r="E49" s="62"/>
    </row>
    <row r="50" spans="1:5" x14ac:dyDescent="0.3">
      <c r="A50" s="63" t="s">
        <v>113</v>
      </c>
      <c r="B50" s="64">
        <v>25077.017159999999</v>
      </c>
      <c r="C50" s="65">
        <f ca="1">+'[1]HOJA DE CONSOLIDACION'!AJ212/1000</f>
        <v>30035.556530000002</v>
      </c>
      <c r="D50" s="66"/>
      <c r="E50" s="62"/>
    </row>
    <row r="51" spans="1:5" x14ac:dyDescent="0.3">
      <c r="A51" s="63" t="s">
        <v>114</v>
      </c>
      <c r="B51" s="64">
        <v>4903.8598300000003</v>
      </c>
      <c r="C51" s="65">
        <f ca="1">+'[1]HOJA DE CONSOLIDACION'!AJ213/1000</f>
        <v>5697.9320199999993</v>
      </c>
      <c r="D51" s="66"/>
      <c r="E51" s="62"/>
    </row>
    <row r="52" spans="1:5" x14ac:dyDescent="0.3">
      <c r="A52" s="67" t="s">
        <v>115</v>
      </c>
      <c r="B52" s="68">
        <v>58209.558239999998</v>
      </c>
      <c r="C52" s="69">
        <f ca="1">SUM(C49:C51)</f>
        <v>71256.07540999999</v>
      </c>
      <c r="D52" s="66"/>
      <c r="E52" s="62"/>
    </row>
    <row r="53" spans="1:5" ht="6" customHeight="1" x14ac:dyDescent="0.3">
      <c r="A53" s="59"/>
      <c r="B53" s="74"/>
      <c r="C53" s="75"/>
      <c r="D53" s="66"/>
      <c r="E53" s="62"/>
    </row>
    <row r="54" spans="1:5" ht="6" customHeight="1" x14ac:dyDescent="0.3">
      <c r="A54" s="59"/>
      <c r="B54" s="64"/>
      <c r="C54" s="65"/>
      <c r="D54" s="66"/>
      <c r="E54" s="62"/>
    </row>
    <row r="55" spans="1:5" x14ac:dyDescent="0.3">
      <c r="A55" s="76" t="s">
        <v>116</v>
      </c>
      <c r="B55" s="77">
        <v>49066.679300000033</v>
      </c>
      <c r="C55" s="78">
        <f ca="1">C46-C52</f>
        <v>60945.724493775982</v>
      </c>
      <c r="D55" s="66"/>
      <c r="E55" s="62"/>
    </row>
    <row r="56" spans="1:5" ht="9" customHeight="1" x14ac:dyDescent="0.3">
      <c r="A56" s="18"/>
      <c r="B56" s="64"/>
      <c r="C56" s="65"/>
      <c r="D56" s="66"/>
      <c r="E56" s="62"/>
    </row>
    <row r="57" spans="1:5" x14ac:dyDescent="0.3">
      <c r="A57" s="20" t="s">
        <v>117</v>
      </c>
      <c r="B57" s="64"/>
      <c r="C57" s="65"/>
      <c r="D57" s="66"/>
      <c r="E57" s="62"/>
    </row>
    <row r="58" spans="1:5" x14ac:dyDescent="0.3">
      <c r="A58" s="63" t="s">
        <v>19</v>
      </c>
      <c r="B58" s="64">
        <v>31397.05703</v>
      </c>
      <c r="C58" s="65">
        <f>+'[1]HOJA DE CONSOLIDACION'!AJ203/1000</f>
        <v>35270.791969999998</v>
      </c>
      <c r="D58" s="66"/>
      <c r="E58" s="62"/>
    </row>
    <row r="59" spans="1:5" x14ac:dyDescent="0.3">
      <c r="A59" s="63" t="s">
        <v>118</v>
      </c>
      <c r="B59" s="80"/>
      <c r="C59" s="81"/>
      <c r="D59" s="66"/>
      <c r="E59" s="62"/>
    </row>
    <row r="60" spans="1:5" x14ac:dyDescent="0.3">
      <c r="A60" s="67" t="s">
        <v>119</v>
      </c>
      <c r="B60" s="72">
        <v>31397.05703</v>
      </c>
      <c r="C60" s="73">
        <f>SUM(C58:C59)</f>
        <v>35270.791969999998</v>
      </c>
      <c r="D60" s="66"/>
      <c r="E60" s="62"/>
    </row>
    <row r="61" spans="1:5" ht="5.25" customHeight="1" x14ac:dyDescent="0.3">
      <c r="A61" s="59"/>
      <c r="B61" s="74"/>
      <c r="C61" s="75"/>
      <c r="D61" s="66"/>
      <c r="E61" s="62"/>
    </row>
    <row r="62" spans="1:5" ht="5.25" customHeight="1" x14ac:dyDescent="0.3">
      <c r="A62" s="59"/>
      <c r="B62" s="64"/>
      <c r="C62" s="65"/>
      <c r="D62" s="66"/>
      <c r="E62" s="62"/>
    </row>
    <row r="63" spans="1:5" ht="12" customHeight="1" x14ac:dyDescent="0.3">
      <c r="A63" s="76" t="s">
        <v>120</v>
      </c>
      <c r="B63" s="77">
        <v>17669.622270000033</v>
      </c>
      <c r="C63" s="78">
        <f ca="1">+C55-C60</f>
        <v>25674.932523775984</v>
      </c>
      <c r="D63" s="66"/>
      <c r="E63" s="62"/>
    </row>
    <row r="64" spans="1:5" ht="6.75" customHeight="1" x14ac:dyDescent="0.3">
      <c r="A64" s="59"/>
      <c r="B64" s="64"/>
      <c r="C64" s="65"/>
      <c r="D64" s="66"/>
      <c r="E64" s="62"/>
    </row>
    <row r="65" spans="1:5" ht="12" customHeight="1" x14ac:dyDescent="0.3">
      <c r="A65" s="63" t="s">
        <v>121</v>
      </c>
      <c r="B65" s="64">
        <v>5.4930699999999995</v>
      </c>
      <c r="C65" s="65">
        <f>+'[1]HOJA DE CONSOLIDACION'!AJ217/1000</f>
        <v>1.8</v>
      </c>
      <c r="D65" s="66"/>
      <c r="E65" s="62"/>
    </row>
    <row r="66" spans="1:5" x14ac:dyDescent="0.3">
      <c r="A66" s="63" t="s">
        <v>122</v>
      </c>
      <c r="B66" s="82">
        <v>16557.026478160868</v>
      </c>
      <c r="C66" s="83">
        <f ca="1">+'[1]HOJA DE CONSOLIDACION'!AJ219/1000</f>
        <v>15528.066600563958</v>
      </c>
      <c r="D66" s="66"/>
      <c r="E66" s="62"/>
    </row>
    <row r="67" spans="1:5" ht="10" customHeight="1" x14ac:dyDescent="0.3">
      <c r="A67" s="59"/>
      <c r="B67" s="64"/>
      <c r="C67" s="65"/>
      <c r="D67" s="66"/>
      <c r="E67" s="62"/>
    </row>
    <row r="68" spans="1:5" x14ac:dyDescent="0.3">
      <c r="A68" s="76" t="s">
        <v>123</v>
      </c>
      <c r="B68" s="77">
        <v>34232.141818160904</v>
      </c>
      <c r="C68" s="78">
        <f ca="1">SUM(C63:C67)</f>
        <v>41204.799124339945</v>
      </c>
      <c r="D68" s="66"/>
      <c r="E68" s="62"/>
    </row>
    <row r="69" spans="1:5" ht="9.75" customHeight="1" x14ac:dyDescent="0.3">
      <c r="A69" s="59" t="s">
        <v>124</v>
      </c>
      <c r="B69" s="64"/>
      <c r="C69" s="65"/>
      <c r="D69" s="66"/>
      <c r="E69" s="62"/>
    </row>
    <row r="70" spans="1:5" x14ac:dyDescent="0.3">
      <c r="A70" s="59" t="s">
        <v>125</v>
      </c>
      <c r="B70" s="64">
        <v>10123.503210000001</v>
      </c>
      <c r="C70" s="65">
        <f>+'[1]HOJA DE CONSOLIDACION'!AJ239/1000</f>
        <v>12942.665279999999</v>
      </c>
      <c r="D70" s="66"/>
      <c r="E70" s="62"/>
    </row>
    <row r="71" spans="1:5" x14ac:dyDescent="0.3">
      <c r="A71" s="59" t="s">
        <v>126</v>
      </c>
      <c r="B71" s="64">
        <v>2011.40497</v>
      </c>
      <c r="C71" s="65">
        <f>+'[1]HOJA DE CONSOLIDACION'!AJ238/1000</f>
        <v>492.76012999999995</v>
      </c>
      <c r="D71" s="66"/>
      <c r="E71" s="62"/>
    </row>
    <row r="72" spans="1:5" x14ac:dyDescent="0.3">
      <c r="A72" s="59" t="s">
        <v>127</v>
      </c>
      <c r="B72" s="64">
        <v>1537.7970299999999</v>
      </c>
      <c r="C72" s="65">
        <f>+'[1]HOJA DE CONSOLIDACION'!AJ241/1000</f>
        <v>1791.2598399999999</v>
      </c>
      <c r="D72" s="66"/>
      <c r="E72" s="62"/>
    </row>
    <row r="73" spans="1:5" ht="10" customHeight="1" x14ac:dyDescent="0.3">
      <c r="A73" s="59"/>
      <c r="B73" s="84"/>
      <c r="C73" s="65"/>
      <c r="D73" s="66"/>
      <c r="E73" s="62"/>
    </row>
    <row r="74" spans="1:5" x14ac:dyDescent="0.3">
      <c r="A74" s="76" t="s">
        <v>128</v>
      </c>
      <c r="B74" s="77">
        <v>20559.436608160901</v>
      </c>
      <c r="C74" s="78">
        <f ca="1">+C68-C70-C71-C72</f>
        <v>25978.113874339946</v>
      </c>
      <c r="D74" s="66"/>
      <c r="E74" s="62"/>
    </row>
    <row r="75" spans="1:5" ht="8.25" customHeight="1" x14ac:dyDescent="0.3">
      <c r="A75" s="59"/>
      <c r="B75" s="64"/>
      <c r="C75" s="65"/>
      <c r="D75" s="66"/>
      <c r="E75" s="62"/>
    </row>
    <row r="76" spans="1:5" x14ac:dyDescent="0.3">
      <c r="A76" s="59" t="s">
        <v>129</v>
      </c>
      <c r="B76" s="82">
        <v>316.67441703603004</v>
      </c>
      <c r="C76" s="83">
        <f ca="1">+'[1]HOJA DE CONSOLIDACION'!AJ245/1000</f>
        <v>387.99224392855416</v>
      </c>
      <c r="D76" s="66"/>
      <c r="E76" s="62"/>
    </row>
    <row r="77" spans="1:5" ht="10" customHeight="1" x14ac:dyDescent="0.3">
      <c r="A77" s="59"/>
      <c r="B77" s="64"/>
      <c r="C77" s="65"/>
      <c r="D77" s="66"/>
      <c r="E77" s="62"/>
    </row>
    <row r="78" spans="1:5" ht="14.5" thickBot="1" x14ac:dyDescent="0.35">
      <c r="A78" s="85" t="s">
        <v>130</v>
      </c>
      <c r="B78" s="86">
        <v>20242.762191124872</v>
      </c>
      <c r="C78" s="87">
        <f ca="1">+C74-C76</f>
        <v>25590.121630411391</v>
      </c>
      <c r="D78" s="66">
        <f ca="1">+'[1]HOJA DE CONSOLIDACION'!AJ247/1000</f>
        <v>25590.121630411399</v>
      </c>
      <c r="E78" s="62">
        <f ca="1">+C78-D78</f>
        <v>0</v>
      </c>
    </row>
    <row r="79" spans="1:5" ht="14.5" thickTop="1" x14ac:dyDescent="0.3">
      <c r="A79" s="88"/>
      <c r="E79" s="62"/>
    </row>
    <row r="80" spans="1:5" x14ac:dyDescent="0.3">
      <c r="D80" s="89"/>
      <c r="E80" s="62"/>
    </row>
    <row r="81" spans="5:5" x14ac:dyDescent="0.3">
      <c r="E81" s="62"/>
    </row>
    <row r="82" spans="5:5" x14ac:dyDescent="0.3">
      <c r="E82" s="62"/>
    </row>
    <row r="83" spans="5:5" x14ac:dyDescent="0.3">
      <c r="E83" s="62"/>
    </row>
    <row r="84" spans="5:5" x14ac:dyDescent="0.3">
      <c r="E84" s="62"/>
    </row>
    <row r="85" spans="5:5" x14ac:dyDescent="0.3">
      <c r="E85" s="62"/>
    </row>
    <row r="86" spans="5:5" x14ac:dyDescent="0.3">
      <c r="E86" s="62"/>
    </row>
    <row r="87" spans="5:5" x14ac:dyDescent="0.3">
      <c r="E87" s="62"/>
    </row>
  </sheetData>
  <mergeCells count="5">
    <mergeCell ref="A7:C7"/>
    <mergeCell ref="A8:C8"/>
    <mergeCell ref="A9:C9"/>
    <mergeCell ref="A10:C10"/>
    <mergeCell ref="A11:C11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2020-02-18T15:56:38Z</dcterms:created>
  <dcterms:modified xsi:type="dcterms:W3CDTF">2020-02-18T15:57:06Z</dcterms:modified>
</cp:coreProperties>
</file>