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4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C32" i="2"/>
  <c r="G32" i="2"/>
  <c r="C24" i="2"/>
  <c r="G25" i="2"/>
  <c r="G21" i="2"/>
  <c r="G17" i="2"/>
  <c r="C17" i="2"/>
  <c r="G12" i="2"/>
  <c r="C12" i="2"/>
  <c r="C5" i="2"/>
  <c r="C58" i="2" s="1"/>
  <c r="G5" i="2"/>
  <c r="G69" i="1"/>
  <c r="C69" i="1"/>
  <c r="H67" i="1" s="1"/>
  <c r="C63" i="1"/>
  <c r="G63" i="1"/>
  <c r="G53" i="1"/>
  <c r="G50" i="1"/>
  <c r="G47" i="1"/>
  <c r="G43" i="1"/>
  <c r="C40" i="1"/>
  <c r="G41" i="1"/>
  <c r="G38" i="1"/>
  <c r="C35" i="1"/>
  <c r="G33" i="1"/>
  <c r="C31" i="1"/>
  <c r="G30" i="1"/>
  <c r="G27" i="1"/>
  <c r="C25" i="1"/>
  <c r="G23" i="1"/>
  <c r="C20" i="1"/>
  <c r="G18" i="1"/>
  <c r="G12" i="1"/>
  <c r="H13" i="1" s="1"/>
  <c r="C13" i="1"/>
  <c r="G9" i="1"/>
  <c r="C9" i="1"/>
  <c r="C61" i="1" l="1"/>
  <c r="G45" i="1"/>
  <c r="G61" i="1" s="1"/>
  <c r="K61" i="1" s="1"/>
  <c r="G60" i="1"/>
  <c r="H61" i="1"/>
  <c r="G58" i="2"/>
  <c r="H10" i="2"/>
  <c r="G59" i="2" l="1"/>
  <c r="E59" i="2" s="1"/>
  <c r="H52" i="1"/>
  <c r="C59" i="2"/>
  <c r="A59" i="2" l="1"/>
  <c r="C60" i="2"/>
  <c r="G60" i="2"/>
</calcChain>
</file>

<file path=xl/sharedStrings.xml><?xml version="1.0" encoding="utf-8"?>
<sst xmlns="http://schemas.openxmlformats.org/spreadsheetml/2006/main" count="167" uniqueCount="140">
  <si>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</si>
  <si>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</si>
  <si>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</si>
  <si>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</si>
  <si>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</si>
  <si>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</si>
  <si>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</si>
  <si>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</si>
  <si>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</si>
  <si>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</si>
  <si>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</si>
  <si>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</si>
  <si>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</si>
  <si>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</si>
  <si>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</si>
  <si>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</si>
  <si>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</si>
  <si>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</si>
  <si>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</si>
  <si>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</si>
  <si>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</si>
  <si>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</si>
  <si>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</si>
  <si>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</si>
  <si>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</si>
  <si>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</si>
  <si>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</si>
  <si>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</si>
  <si>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</si>
  <si>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</si>
  <si>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</si>
  <si>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</si>
  <si>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</si>
  <si>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</si>
  <si>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</si>
  <si>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</si>
  <si>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</si>
  <si>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</si>
  <si>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</si>
  <si>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</si>
  <si>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</si>
  <si>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</si>
  <si>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</si>
  <si>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</si>
  <si>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</si>
  <si>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</si>
  <si>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</si>
  <si>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</si>
  <si>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</si>
  <si>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</si>
  <si>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</si>
  <si>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</si>
  <si>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</si>
  <si>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</si>
  <si>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</si>
  <si>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</si>
  <si>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</si>
  <si>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</si>
  <si>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</si>
  <si>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</si>
  <si>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</si>
  <si>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</si>
  <si>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</si>
  <si>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</si>
  <si>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</si>
  <si>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</si>
  <si>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</si>
  <si>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</si>
  <si>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</si>
  <si>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</si>
  <si>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</si>
  <si>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</si>
  <si>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</si>
  <si>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</si>
  <si>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</si>
  <si>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</si>
  <si>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</si>
  <si>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</si>
  <si>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</si>
  <si>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</si>
  <si>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</si>
  <si>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</si>
  <si>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</si>
  <si>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</si>
  <si>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</si>
  <si>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</si>
  <si>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</si>
  <si>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</si>
  <si>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</si>
  <si>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</si>
  <si>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</si>
  <si>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</si>
  <si>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</si>
  <si>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</si>
  <si>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</si>
  <si>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</si>
  <si>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</si>
  <si>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</si>
  <si>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</si>
  <si>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</si>
  <si>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</si>
  <si>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</si>
  <si>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</si>
  <si>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</si>
  <si>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</si>
  <si>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</si>
  <si>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</si>
  <si>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</si>
  <si>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</si>
  <si>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</si>
  <si>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</si>
  <si>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</si>
  <si>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</si>
  <si>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</si>
  <si>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</si>
  <si>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</si>
  <si>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</si>
  <si>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NOVIEMBRE DE 2019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</si>
  <si>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</si>
  <si>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</si>
  <si>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</si>
  <si>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</si>
  <si>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</si>
  <si>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</si>
  <si>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</si>
  <si>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</si>
  <si>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</si>
  <si>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</si>
  <si>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</si>
  <si>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</si>
  <si>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</si>
  <si>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</si>
  <si>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</si>
  <si>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</si>
  <si>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</si>
  <si>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</si>
  <si>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</si>
  <si>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</si>
  <si>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</si>
  <si>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ESTADO DE PERDIDAS Y GANANCIAS DEL 01 DE ENERO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</si>
</sst>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 applyBorder="1"/>
    <xf numFmtId="0" fontId="0" fillId="0" borderId="0" xfId="0" applyFill="1" applyBorder="1"/>
    <xf numFmtId="43" fontId="7" fillId="0" borderId="0" xfId="3" applyFont="1" applyFill="1"/>
    <xf numFmtId="43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43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43" fontId="7" fillId="0" borderId="0" xfId="0" applyNumberFormat="1" applyFont="1" applyFill="1"/>
    <xf numFmtId="43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43" fontId="8" fillId="2" borderId="0" xfId="3" applyFont="1" applyFill="1" applyBorder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43" fontId="1" fillId="0" borderId="0" xfId="3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3" applyFill="1" applyAlignment="1">
      <alignment vertical="center"/>
    </xf>
    <xf numFmtId="43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10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3" applyFont="1" applyBorder="1"/>
    <xf numFmtId="43" fontId="1" fillId="0" borderId="0" xfId="3" applyFont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10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Dia%20a%20Dia/Informaci&#243;n%20Entidades/BOLSA%20DE%20VALORES-1/2019/2019%2011%20EF-SS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>
        <row r="2">
          <cell r="B2" t="str">
            <v>BALANCE GENERAL AL 30 DE NOVIEMBRE DE 2019</v>
          </cell>
        </row>
      </sheetData>
      <sheetData sheetId="2">
        <row r="2">
          <cell r="B2" t="str">
            <v>ESTADO DE PERDIDAS Y GANANCIAS DEL 01 DE ENERO AL 30 DE NOVIEMBRE DE 2019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G77" sqref="G77"/>
      <selection pane="bottomLeft" activeCell="A26" sqref="A26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117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469503.35</v>
      </c>
      <c r="D9" s="11"/>
      <c r="E9" s="12" t="s">
        <v>7</v>
      </c>
      <c r="F9" s="13"/>
      <c r="G9" s="14">
        <f>SUM(F10)</f>
        <v>40748.019999999997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40748.019999999997</v>
      </c>
      <c r="G10" s="18"/>
    </row>
    <row r="11" spans="1:11" s="7" customFormat="1" ht="15" x14ac:dyDescent="0.35">
      <c r="A11" s="16" t="s">
        <v>10</v>
      </c>
      <c r="B11" s="19">
        <v>468403.35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2574966.5799999996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5316777.18</v>
      </c>
      <c r="E13" s="16" t="s">
        <v>13</v>
      </c>
      <c r="F13" s="20">
        <v>23908.71</v>
      </c>
      <c r="G13" s="14"/>
      <c r="H13" s="11">
        <f>+G12-F13</f>
        <v>2551057.8699999996</v>
      </c>
    </row>
    <row r="14" spans="1:11" s="7" customFormat="1" x14ac:dyDescent="0.2">
      <c r="A14" s="7" t="s">
        <v>14</v>
      </c>
      <c r="B14" s="10">
        <v>650000</v>
      </c>
      <c r="E14" s="7" t="s">
        <v>126</v>
      </c>
      <c r="F14" s="21">
        <v>77518.58</v>
      </c>
    </row>
    <row r="15" spans="1:11" s="7" customFormat="1" x14ac:dyDescent="0.2">
      <c r="A15" s="7" t="s">
        <v>15</v>
      </c>
      <c r="B15" s="8">
        <v>4647028.08</v>
      </c>
      <c r="D15" s="9"/>
      <c r="E15" s="16" t="s">
        <v>127</v>
      </c>
      <c r="F15" s="21">
        <v>2462285.0099999998</v>
      </c>
      <c r="G15" s="14"/>
      <c r="K15" s="21"/>
    </row>
    <row r="16" spans="1:11" s="7" customFormat="1" ht="15" x14ac:dyDescent="0.35">
      <c r="A16" s="7" t="s">
        <v>16</v>
      </c>
      <c r="B16" s="19">
        <v>19749.099999999999</v>
      </c>
      <c r="D16" s="9"/>
      <c r="E16" s="7" t="s">
        <v>17</v>
      </c>
      <c r="F16" s="17">
        <v>11254.28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2206219.63</v>
      </c>
    </row>
    <row r="19" spans="1:15" s="7" customFormat="1" ht="15" x14ac:dyDescent="0.35">
      <c r="A19" s="12" t="s">
        <v>118</v>
      </c>
      <c r="B19" s="19"/>
      <c r="E19" s="16" t="s">
        <v>20</v>
      </c>
      <c r="F19" s="21">
        <v>1783863.04</v>
      </c>
    </row>
    <row r="20" spans="1:15" s="7" customFormat="1" ht="15" x14ac:dyDescent="0.35">
      <c r="A20" s="7" t="s">
        <v>119</v>
      </c>
      <c r="B20" s="10">
        <v>76787.13</v>
      </c>
      <c r="C20" s="21">
        <f>+B20+B21+B22+B23</f>
        <v>66748.34</v>
      </c>
      <c r="E20" s="16" t="s">
        <v>21</v>
      </c>
      <c r="F20" s="17">
        <v>422356.58999999997</v>
      </c>
      <c r="H20" s="11"/>
    </row>
    <row r="21" spans="1:15" s="7" customFormat="1" ht="15" x14ac:dyDescent="0.35">
      <c r="A21" s="24" t="s">
        <v>22</v>
      </c>
      <c r="B21" s="10">
        <v>16775.7</v>
      </c>
      <c r="E21" s="16"/>
      <c r="F21" s="17"/>
    </row>
    <row r="22" spans="1:15" s="7" customFormat="1" x14ac:dyDescent="0.2">
      <c r="A22" s="25" t="s">
        <v>23</v>
      </c>
      <c r="B22" s="10">
        <v>4093.2</v>
      </c>
    </row>
    <row r="23" spans="1:15" s="7" customFormat="1" ht="15" x14ac:dyDescent="0.35">
      <c r="A23" s="7" t="s">
        <v>120</v>
      </c>
      <c r="B23" s="19">
        <v>-30907.69</v>
      </c>
      <c r="E23" s="26" t="s">
        <v>24</v>
      </c>
      <c r="F23" s="27"/>
      <c r="G23" s="14">
        <f>SUM(F24)+F25</f>
        <v>575005.92000000004</v>
      </c>
    </row>
    <row r="24" spans="1:15" s="7" customFormat="1" x14ac:dyDescent="0.2">
      <c r="E24" s="16" t="s">
        <v>25</v>
      </c>
      <c r="F24" s="28">
        <v>575005.92000000004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1584285.2800000003</v>
      </c>
      <c r="F25" s="17"/>
    </row>
    <row r="26" spans="1:15" s="7" customFormat="1" x14ac:dyDescent="0.2">
      <c r="A26" s="25" t="s">
        <v>27</v>
      </c>
      <c r="B26" s="10">
        <v>258098.16</v>
      </c>
    </row>
    <row r="27" spans="1:15" s="7" customFormat="1" x14ac:dyDescent="0.2">
      <c r="A27" s="25" t="s">
        <v>28</v>
      </c>
      <c r="B27" s="21">
        <v>1274091.23</v>
      </c>
      <c r="E27" s="26" t="s">
        <v>29</v>
      </c>
      <c r="F27" s="27"/>
      <c r="G27" s="14">
        <f>SUM(F28)</f>
        <v>304696.95</v>
      </c>
    </row>
    <row r="28" spans="1:15" s="7" customFormat="1" ht="15" x14ac:dyDescent="0.35">
      <c r="A28" s="7" t="s">
        <v>121</v>
      </c>
      <c r="B28" s="11">
        <v>703888.77</v>
      </c>
      <c r="E28" s="29" t="s">
        <v>30</v>
      </c>
      <c r="F28" s="17">
        <v>304696.95</v>
      </c>
      <c r="G28" s="14"/>
    </row>
    <row r="29" spans="1:15" s="7" customFormat="1" ht="15" x14ac:dyDescent="0.35">
      <c r="A29" s="7" t="s">
        <v>122</v>
      </c>
      <c r="B29" s="30">
        <v>-651792.88</v>
      </c>
    </row>
    <row r="30" spans="1:15" s="7" customFormat="1" x14ac:dyDescent="0.2">
      <c r="E30" s="26" t="s">
        <v>128</v>
      </c>
      <c r="F30" s="27"/>
      <c r="G30" s="14">
        <f>SUM(F31)</f>
        <v>341022.42</v>
      </c>
    </row>
    <row r="31" spans="1:15" s="7" customFormat="1" ht="15" x14ac:dyDescent="0.35">
      <c r="A31" s="9" t="s">
        <v>123</v>
      </c>
      <c r="B31" s="8"/>
      <c r="C31" s="21">
        <f>+B32+B33</f>
        <v>284074.21000000002</v>
      </c>
      <c r="E31" s="29" t="s">
        <v>129</v>
      </c>
      <c r="F31" s="17">
        <v>341022.42</v>
      </c>
      <c r="G31" s="14"/>
    </row>
    <row r="32" spans="1:15" s="7" customFormat="1" x14ac:dyDescent="0.2">
      <c r="A32" s="7" t="s">
        <v>124</v>
      </c>
      <c r="B32" s="31">
        <v>284074.21000000002</v>
      </c>
      <c r="L32" s="32"/>
      <c r="O32" s="32"/>
    </row>
    <row r="33" spans="1:11" s="7" customFormat="1" x14ac:dyDescent="0.2">
      <c r="A33" s="33" t="s">
        <v>125</v>
      </c>
      <c r="B33" s="34">
        <v>0</v>
      </c>
      <c r="C33" s="33"/>
      <c r="E33" s="9" t="s">
        <v>31</v>
      </c>
      <c r="F33" s="8"/>
      <c r="G33" s="11">
        <f>SUM(F34+F35+F36)</f>
        <v>105406.14000000001</v>
      </c>
    </row>
    <row r="34" spans="1:11" s="7" customFormat="1" x14ac:dyDescent="0.2">
      <c r="B34" s="18"/>
      <c r="E34" s="7" t="s">
        <v>32</v>
      </c>
      <c r="F34" s="20">
        <v>52266.8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337187.98</v>
      </c>
      <c r="E35" s="25" t="s">
        <v>34</v>
      </c>
      <c r="F35" s="35">
        <v>53139.340000000004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353917.71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572882.59</v>
      </c>
      <c r="E37" s="37"/>
      <c r="F37" s="17"/>
    </row>
    <row r="38" spans="1:11" s="7" customFormat="1" ht="15" x14ac:dyDescent="0.35">
      <c r="A38" s="7" t="s">
        <v>37</v>
      </c>
      <c r="B38" s="35">
        <v>-589612.32000000007</v>
      </c>
      <c r="E38" s="26" t="s">
        <v>38</v>
      </c>
      <c r="F38" s="17"/>
      <c r="G38" s="11">
        <f>SUM(F39:F39)</f>
        <v>96154.34</v>
      </c>
    </row>
    <row r="39" spans="1:11" s="7" customFormat="1" ht="15" x14ac:dyDescent="0.35">
      <c r="B39" s="10"/>
      <c r="E39" s="7" t="s">
        <v>39</v>
      </c>
      <c r="F39" s="17">
        <v>96154.34</v>
      </c>
    </row>
    <row r="40" spans="1:11" s="7" customFormat="1" ht="15" x14ac:dyDescent="0.35">
      <c r="A40" s="12" t="s">
        <v>40</v>
      </c>
      <c r="B40" s="8"/>
      <c r="C40" s="11">
        <f>SUM(B41+B42+B43+B44)</f>
        <v>1494897.3099999998</v>
      </c>
      <c r="E40" s="37"/>
      <c r="F40" s="17"/>
      <c r="G40" s="18"/>
    </row>
    <row r="41" spans="1:11" s="7" customFormat="1" x14ac:dyDescent="0.2">
      <c r="A41" s="29" t="s">
        <v>41</v>
      </c>
      <c r="B41" s="38">
        <v>495985.29</v>
      </c>
      <c r="C41" s="11"/>
      <c r="E41" s="9" t="s">
        <v>130</v>
      </c>
      <c r="G41" s="21">
        <f>+F42</f>
        <v>73663.360000000001</v>
      </c>
    </row>
    <row r="42" spans="1:11" s="7" customFormat="1" ht="15" x14ac:dyDescent="0.35">
      <c r="A42" s="29" t="s">
        <v>42</v>
      </c>
      <c r="B42" s="39">
        <v>156809.35</v>
      </c>
      <c r="C42" s="11"/>
      <c r="E42" s="21" t="s">
        <v>131</v>
      </c>
      <c r="F42" s="17">
        <v>73663.360000000001</v>
      </c>
      <c r="H42" s="21"/>
    </row>
    <row r="43" spans="1:11" s="7" customFormat="1" ht="15" x14ac:dyDescent="0.35">
      <c r="A43" s="40" t="s">
        <v>43</v>
      </c>
      <c r="B43" s="41">
        <v>909821.7</v>
      </c>
      <c r="C43" s="11"/>
      <c r="E43" s="21" t="s">
        <v>44</v>
      </c>
      <c r="F43" s="17"/>
      <c r="G43" s="11">
        <f>+SUM(F44:F44)</f>
        <v>129469.3</v>
      </c>
    </row>
    <row r="44" spans="1:11" s="7" customFormat="1" ht="15" x14ac:dyDescent="0.35">
      <c r="A44" s="40" t="s">
        <v>45</v>
      </c>
      <c r="B44" s="42">
        <v>-67719.03</v>
      </c>
      <c r="E44" s="21" t="s">
        <v>46</v>
      </c>
      <c r="F44" s="17">
        <v>129469.3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6447352.6599999992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132</v>
      </c>
      <c r="G53" s="20">
        <f>+F54+F56+F55+F57</f>
        <v>-2793879.01</v>
      </c>
      <c r="H53" s="11"/>
      <c r="L53" s="11"/>
    </row>
    <row r="54" spans="1:14" s="7" customFormat="1" x14ac:dyDescent="0.2">
      <c r="E54" s="25" t="s">
        <v>133</v>
      </c>
      <c r="F54" s="20">
        <v>6215.41</v>
      </c>
      <c r="H54" s="11"/>
      <c r="K54" s="20"/>
    </row>
    <row r="55" spans="1:14" s="7" customFormat="1" x14ac:dyDescent="0.2">
      <c r="E55" s="45" t="s">
        <v>134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135</v>
      </c>
      <c r="F56" s="20">
        <v>-2805522.9299999997</v>
      </c>
      <c r="H56" s="11"/>
    </row>
    <row r="57" spans="1:14" s="7" customFormat="1" ht="15" x14ac:dyDescent="0.35">
      <c r="E57" s="7" t="s">
        <v>136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3106120.99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9553473.6500000004</v>
      </c>
      <c r="E61" s="43" t="s">
        <v>54</v>
      </c>
      <c r="F61" s="10"/>
      <c r="G61" s="48">
        <f>G45+G60</f>
        <v>9553473.6499999985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1042736919.75</v>
      </c>
      <c r="E63" s="50" t="s">
        <v>56</v>
      </c>
      <c r="F63" s="8"/>
      <c r="G63" s="49">
        <f>SUM(F64)</f>
        <v>1042736919.75</v>
      </c>
      <c r="H63" s="51" t="s">
        <v>0</v>
      </c>
      <c r="K63" s="51"/>
    </row>
    <row r="64" spans="1:14" ht="15" x14ac:dyDescent="0.35">
      <c r="A64" s="25" t="s">
        <v>57</v>
      </c>
      <c r="B64" s="10">
        <v>911868662.95000005</v>
      </c>
      <c r="C64" s="46"/>
      <c r="D64" s="52"/>
      <c r="E64" s="25" t="s">
        <v>58</v>
      </c>
      <c r="F64" s="19">
        <v>1042736919.75</v>
      </c>
      <c r="G64" s="46"/>
    </row>
    <row r="65" spans="1:11" x14ac:dyDescent="0.2">
      <c r="A65" t="s">
        <v>137</v>
      </c>
      <c r="B65" s="53">
        <v>21392004.039999999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107330751.75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2145501.0099999998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815747.77</v>
      </c>
      <c r="D69" s="52"/>
      <c r="E69" s="12" t="s">
        <v>62</v>
      </c>
      <c r="G69" s="58">
        <f>+F70</f>
        <v>815747.77</v>
      </c>
      <c r="K69" s="51"/>
    </row>
    <row r="70" spans="1:11" x14ac:dyDescent="0.2">
      <c r="A70" s="16" t="s">
        <v>63</v>
      </c>
      <c r="B70" s="60">
        <v>812028.1</v>
      </c>
      <c r="C70" s="52"/>
      <c r="D70" s="52"/>
      <c r="E70" s="16" t="s">
        <v>62</v>
      </c>
      <c r="F70" s="61">
        <v>815747.77</v>
      </c>
    </row>
    <row r="71" spans="1:11" ht="15" x14ac:dyDescent="0.35">
      <c r="A71" s="62" t="s">
        <v>138</v>
      </c>
      <c r="B71" s="57">
        <v>3719.67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/>
      <c r="C76" s="65"/>
      <c r="F76" s="64"/>
      <c r="G76" s="66"/>
    </row>
    <row r="77" spans="1:11" ht="15.75" x14ac:dyDescent="0.25">
      <c r="A77" s="64"/>
      <c r="C77" s="65"/>
      <c r="F77" s="64"/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100" zoomScaleSheetLayoutView="85" workbookViewId="0">
      <pane ySplit="4" topLeftCell="A5" activePane="bottomLeft" state="frozen"/>
      <selection activeCell="A26" sqref="A26"/>
      <selection pane="bottomLeft" activeCell="A26" sqref="A26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139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14035433.700000001</v>
      </c>
      <c r="D5" s="71"/>
      <c r="E5" s="73" t="s">
        <v>67</v>
      </c>
      <c r="F5" s="74"/>
      <c r="G5" s="74">
        <f>+F6+F7</f>
        <v>12102051.389999999</v>
      </c>
      <c r="H5" s="71"/>
      <c r="J5" s="7"/>
      <c r="K5" s="7"/>
    </row>
    <row r="6" spans="1:11" x14ac:dyDescent="0.2">
      <c r="A6" s="7" t="s">
        <v>68</v>
      </c>
      <c r="B6" s="21">
        <v>6442258.7600000007</v>
      </c>
      <c r="C6" s="21"/>
      <c r="E6" s="75" t="s">
        <v>68</v>
      </c>
      <c r="F6" s="74">
        <v>2720907.7899999996</v>
      </c>
      <c r="G6" s="74"/>
      <c r="H6" s="71"/>
      <c r="J6" s="7"/>
      <c r="K6" s="7"/>
    </row>
    <row r="7" spans="1:11" ht="15" x14ac:dyDescent="0.35">
      <c r="A7" s="7" t="s">
        <v>69</v>
      </c>
      <c r="B7" s="76">
        <v>7593174.9400000004</v>
      </c>
      <c r="E7" s="75" t="s">
        <v>70</v>
      </c>
      <c r="F7" s="17">
        <v>9381143.5999999996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10829472.849999998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1308706.18</v>
      </c>
      <c r="E12" s="9" t="s">
        <v>72</v>
      </c>
      <c r="G12" s="21">
        <f>+F13+F14+F15</f>
        <v>6812422.7000000011</v>
      </c>
      <c r="J12" s="7"/>
      <c r="K12" s="7"/>
    </row>
    <row r="13" spans="1:11" x14ac:dyDescent="0.2">
      <c r="A13" s="75" t="s">
        <v>68</v>
      </c>
      <c r="B13" s="78">
        <v>1308706.18</v>
      </c>
      <c r="C13" s="74"/>
      <c r="D13" s="71"/>
      <c r="E13" s="7" t="s">
        <v>68</v>
      </c>
      <c r="F13" s="21">
        <v>1103592.82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4097646.74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1611183.1400000001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4768896.2200000007</v>
      </c>
      <c r="E17" s="9" t="s">
        <v>76</v>
      </c>
      <c r="G17" s="21">
        <f>SUM(F18:F19)</f>
        <v>3566823.76</v>
      </c>
      <c r="J17" s="7"/>
      <c r="K17" s="7"/>
    </row>
    <row r="18" spans="1:11" x14ac:dyDescent="0.2">
      <c r="A18" s="75" t="s">
        <v>68</v>
      </c>
      <c r="B18" s="80">
        <v>71362.929999999993</v>
      </c>
      <c r="E18" s="7" t="s">
        <v>68</v>
      </c>
      <c r="F18" s="81">
        <v>3267969.65</v>
      </c>
      <c r="J18" s="7"/>
      <c r="K18" s="7"/>
    </row>
    <row r="19" spans="1:11" x14ac:dyDescent="0.2">
      <c r="A19" s="75" t="s">
        <v>77</v>
      </c>
      <c r="B19" s="21">
        <v>3380751.42</v>
      </c>
      <c r="C19" s="11"/>
      <c r="E19" s="7" t="s">
        <v>78</v>
      </c>
      <c r="F19" s="82">
        <v>298854.11</v>
      </c>
      <c r="J19" s="7"/>
      <c r="K19" s="7"/>
    </row>
    <row r="20" spans="1:11" x14ac:dyDescent="0.2">
      <c r="A20" s="75" t="s">
        <v>74</v>
      </c>
      <c r="B20" s="83">
        <v>1316781.8700000001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142245.45000000001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134757.51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7487.94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2427314.37</v>
      </c>
      <c r="J24" s="7"/>
      <c r="K24" s="7"/>
    </row>
    <row r="25" spans="1:11" ht="18" x14ac:dyDescent="0.25">
      <c r="A25" s="7" t="s">
        <v>81</v>
      </c>
      <c r="B25" s="21">
        <v>247009.72</v>
      </c>
      <c r="E25" s="9" t="s">
        <v>82</v>
      </c>
      <c r="G25" s="8">
        <f>SUM(F26:F29)</f>
        <v>255529.38</v>
      </c>
      <c r="H25" s="88"/>
      <c r="J25" s="7"/>
      <c r="K25" s="7"/>
    </row>
    <row r="26" spans="1:11" ht="18" x14ac:dyDescent="0.25">
      <c r="A26" s="7" t="s">
        <v>83</v>
      </c>
      <c r="B26" s="21">
        <v>600249.80000000005</v>
      </c>
      <c r="C26" s="21"/>
      <c r="E26" s="7" t="s">
        <v>84</v>
      </c>
      <c r="F26" s="10">
        <v>206098.48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41952.78</v>
      </c>
      <c r="E27" s="89" t="s">
        <v>87</v>
      </c>
      <c r="F27" s="10">
        <v>43475.369999999995</v>
      </c>
      <c r="H27" s="88"/>
      <c r="J27" s="7"/>
      <c r="K27" s="7"/>
    </row>
    <row r="28" spans="1:11" x14ac:dyDescent="0.2">
      <c r="A28" s="7" t="s">
        <v>88</v>
      </c>
      <c r="B28" s="28">
        <v>1538102.07</v>
      </c>
      <c r="E28" s="7" t="s">
        <v>89</v>
      </c>
      <c r="F28" s="35">
        <v>5955.53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1272578.54</v>
      </c>
      <c r="E32" s="90" t="s">
        <v>91</v>
      </c>
      <c r="F32" s="20"/>
      <c r="G32" s="8">
        <f>+F34+F33</f>
        <v>14953.28</v>
      </c>
      <c r="H32" s="71"/>
      <c r="J32" s="7"/>
      <c r="K32" s="7"/>
    </row>
    <row r="33" spans="1:11" x14ac:dyDescent="0.2">
      <c r="A33" s="75" t="s">
        <v>68</v>
      </c>
      <c r="B33" s="21">
        <v>224861.07</v>
      </c>
      <c r="C33" s="74"/>
      <c r="E33" s="89" t="s">
        <v>92</v>
      </c>
      <c r="F33" s="35">
        <v>14953.28</v>
      </c>
      <c r="J33" s="7"/>
      <c r="K33" s="7"/>
    </row>
    <row r="34" spans="1:11" x14ac:dyDescent="0.2">
      <c r="A34" s="7" t="s">
        <v>78</v>
      </c>
      <c r="B34" s="79">
        <v>1047717.4700000001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1510524.64</v>
      </c>
      <c r="J35" s="7"/>
      <c r="K35" s="7"/>
    </row>
    <row r="36" spans="1:11" x14ac:dyDescent="0.2">
      <c r="A36" s="87" t="s">
        <v>94</v>
      </c>
      <c r="B36" s="93"/>
      <c r="C36" s="93">
        <f>SUM(B37:B39)</f>
        <v>2337721.5</v>
      </c>
      <c r="E36" s="89" t="s">
        <v>95</v>
      </c>
      <c r="F36" s="28">
        <v>1510524.64</v>
      </c>
      <c r="J36" s="7"/>
      <c r="K36" s="7"/>
    </row>
    <row r="37" spans="1:11" x14ac:dyDescent="0.2">
      <c r="A37" s="91" t="s">
        <v>96</v>
      </c>
      <c r="B37" s="21">
        <v>76777.260000000009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30907.69</v>
      </c>
      <c r="E38" s="94" t="s">
        <v>98</v>
      </c>
      <c r="F38" s="10"/>
      <c r="G38" s="14">
        <f>+F39</f>
        <v>479508.81000000006</v>
      </c>
      <c r="J38" s="7"/>
      <c r="K38" s="7"/>
    </row>
    <row r="39" spans="1:11" ht="15" x14ac:dyDescent="0.35">
      <c r="A39" s="40" t="s">
        <v>99</v>
      </c>
      <c r="B39" s="17">
        <v>2230036.5499999998</v>
      </c>
      <c r="E39" s="25" t="s">
        <v>100</v>
      </c>
      <c r="F39" s="28">
        <v>479508.81000000006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1488426.3599999999</v>
      </c>
      <c r="H41" s="96"/>
      <c r="J41" s="7"/>
      <c r="K41" s="7"/>
    </row>
    <row r="42" spans="1:11" x14ac:dyDescent="0.2">
      <c r="A42" s="97" t="s">
        <v>102</v>
      </c>
      <c r="B42" s="93">
        <v>425095.26000000007</v>
      </c>
      <c r="C42" s="21"/>
      <c r="H42" s="11"/>
      <c r="J42" s="7"/>
      <c r="K42" s="7"/>
    </row>
    <row r="43" spans="1:11" x14ac:dyDescent="0.2">
      <c r="A43" s="97" t="s">
        <v>103</v>
      </c>
      <c r="B43" s="21">
        <v>2001.87</v>
      </c>
      <c r="H43" s="71"/>
      <c r="J43" s="7"/>
      <c r="K43" s="7"/>
    </row>
    <row r="44" spans="1:11" x14ac:dyDescent="0.2">
      <c r="A44" s="97" t="s">
        <v>104</v>
      </c>
      <c r="B44" s="93">
        <v>577546.62999999989</v>
      </c>
      <c r="C44" s="93"/>
      <c r="J44" s="7"/>
      <c r="K44" s="7"/>
    </row>
    <row r="45" spans="1:11" x14ac:dyDescent="0.2">
      <c r="A45" s="25" t="s">
        <v>105</v>
      </c>
      <c r="B45" s="21">
        <v>23446.350000000002</v>
      </c>
      <c r="J45" s="7"/>
      <c r="K45" s="7"/>
    </row>
    <row r="46" spans="1:11" x14ac:dyDescent="0.2">
      <c r="A46" s="97" t="s">
        <v>106</v>
      </c>
      <c r="B46" s="93">
        <v>252602.47999999998</v>
      </c>
      <c r="C46" s="21"/>
      <c r="H46" s="11"/>
      <c r="J46" s="7"/>
      <c r="K46" s="7"/>
    </row>
    <row r="47" spans="1:11" x14ac:dyDescent="0.2">
      <c r="A47" s="97" t="s">
        <v>107</v>
      </c>
      <c r="B47" s="93">
        <v>95629.11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112104.66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50505.469999999994</v>
      </c>
      <c r="J52" s="7"/>
      <c r="K52" s="7"/>
    </row>
    <row r="53" spans="1:11" x14ac:dyDescent="0.2">
      <c r="A53" s="7" t="s">
        <v>111</v>
      </c>
      <c r="B53" s="20">
        <v>5310.88</v>
      </c>
      <c r="J53" s="7"/>
      <c r="K53" s="7"/>
    </row>
    <row r="54" spans="1:11" x14ac:dyDescent="0.2">
      <c r="A54" s="7" t="s">
        <v>112</v>
      </c>
      <c r="B54" s="99">
        <v>45194.59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27689582.34</v>
      </c>
      <c r="E58" s="100" t="s">
        <v>114</v>
      </c>
      <c r="F58" s="10"/>
      <c r="G58" s="21">
        <f>SUM(G5:G52)</f>
        <v>24884059.41</v>
      </c>
      <c r="J58" s="7"/>
      <c r="K58" s="7"/>
    </row>
    <row r="59" spans="1:11" x14ac:dyDescent="0.2">
      <c r="A59" s="102" t="str">
        <f>IF(C59=0,"","UTILIDAD")</f>
        <v/>
      </c>
      <c r="B59" s="103"/>
      <c r="C59" s="21">
        <f>IF(SUM(-C58+G58)&lt;0,0,SUM(-C58+G58))</f>
        <v>0</v>
      </c>
      <c r="E59" s="100" t="str">
        <f>IF(G59=0,"","PERDIDA")</f>
        <v>PERDIDA</v>
      </c>
      <c r="G59" s="104">
        <f>IF(SUM(-G58+C58)&lt;0,0,SUM(-G58+C58))</f>
        <v>2805522.9299999997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27689582.34</v>
      </c>
      <c r="E60" s="7" t="s">
        <v>116</v>
      </c>
      <c r="F60" s="47" t="s">
        <v>3</v>
      </c>
      <c r="G60" s="106">
        <f>+G58+G59</f>
        <v>27689582.34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/>
      <c r="B70" s="108"/>
      <c r="C70" s="108"/>
      <c r="D70" s="108"/>
      <c r="E70" s="108"/>
      <c r="F70" s="107"/>
      <c r="G70" s="109"/>
    </row>
    <row r="71" spans="1:9" ht="15.75" x14ac:dyDescent="0.25">
      <c r="A71" s="107"/>
      <c r="C71" s="110"/>
      <c r="E71"/>
      <c r="F71" s="107"/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2019-12-14T17:09:41Z</cp:lastPrinted>
  <dcterms:created xsi:type="dcterms:W3CDTF">2019-12-14T17:03:41Z</dcterms:created>
  <dcterms:modified xsi:type="dcterms:W3CDTF">2019-12-14T17:10:49Z</dcterms:modified>
</cp:coreProperties>
</file>