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C9A66508-C175-4122-93D4-2C7931707E9F}" xr6:coauthVersionLast="45" xr6:coauthVersionMax="45" xr10:uidLastSave="{00000000-0000-0000-0000-000000000000}"/>
  <bookViews>
    <workbookView xWindow="-120" yWindow="-120" windowWidth="20730" windowHeight="11160" tabRatio="658" activeTab="2" xr2:uid="{00000000-000D-0000-FFFF-FFFF00000000}"/>
  </bookViews>
  <sheets>
    <sheet name="RESULTADO" sheetId="1" r:id="rId1"/>
    <sheet name="BALANCE" sheetId="2" r:id="rId2"/>
    <sheet name="ANEXO" sheetId="3" r:id="rId3"/>
    <sheet name="Hoja2" sheetId="5" state="hidden" r:id="rId4"/>
  </sheets>
  <definedNames>
    <definedName name="_xlnm.Print_Area" localSheetId="1">BALANCE!$A$4:$I$71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5" i="3" l="1"/>
  <c r="E13" i="3" l="1"/>
  <c r="D11" i="5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D14" i="5" l="1"/>
  <c r="D5" i="5"/>
  <c r="F14" i="5" l="1"/>
  <c r="I61" i="2"/>
  <c r="I42" i="2"/>
  <c r="I38" i="2"/>
  <c r="I24" i="2"/>
  <c r="I17" i="2"/>
  <c r="I44" i="2" l="1"/>
  <c r="I53" i="2" s="1"/>
  <c r="I63" i="2" s="1"/>
  <c r="I27" i="2"/>
  <c r="E126" i="3"/>
  <c r="E159" i="3" l="1"/>
  <c r="E134" i="3" l="1"/>
  <c r="H17" i="1"/>
  <c r="E128" i="3"/>
  <c r="E167" i="3" l="1"/>
  <c r="J30" i="1" l="1"/>
  <c r="J17" i="1"/>
  <c r="J21" i="1" s="1"/>
  <c r="J32" i="1" l="1"/>
  <c r="J44" i="1" s="1"/>
  <c r="J52" i="1" s="1"/>
  <c r="E19" i="3" l="1"/>
  <c r="E90" i="3"/>
  <c r="E161" i="3" l="1"/>
  <c r="H16" i="1"/>
  <c r="E122" i="3" l="1"/>
  <c r="E138" i="3"/>
  <c r="E70" i="3"/>
  <c r="G38" i="2"/>
  <c r="H30" i="1"/>
  <c r="H21" i="1"/>
  <c r="E151" i="3" l="1"/>
  <c r="E50" i="3"/>
  <c r="H32" i="1"/>
  <c r="G42" i="2" l="1"/>
  <c r="G44" i="2" s="1"/>
  <c r="G53" i="2" s="1"/>
  <c r="H44" i="1"/>
  <c r="H52" i="1" s="1"/>
  <c r="G61" i="2" l="1"/>
  <c r="G63" i="2" s="1"/>
</calcChain>
</file>

<file path=xl/sharedStrings.xml><?xml version="1.0" encoding="utf-8"?>
<sst xmlns="http://schemas.openxmlformats.org/spreadsheetml/2006/main" count="140" uniqueCount="125">
  <si>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</si>
  <si>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</si>
  <si>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</si>
  <si>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</si>
  <si>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</si>
  <si>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</si>
  <si>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</si>
  <si>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</si>
  <si>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</si>
  <si>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</si>
  <si>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</si>
  <si>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</si>
  <si>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</si>
  <si>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</si>
  <si>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</si>
  <si>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</si>
  <si>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</si>
  <si>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</si>
  <si>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</si>
  <si>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</si>
  <si>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</si>
  <si>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</si>
  <si>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</si>
  <si>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</si>
  <si>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</si>
  <si>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</si>
  <si>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</si>
  <si>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</si>
  <si>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</si>
  <si>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</si>
  <si>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</si>
  <si>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</si>
  <si>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</si>
  <si>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</si>
  <si>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</si>
  <si>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</si>
  <si>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</si>
  <si>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</si>
  <si>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</si>
  <si>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</si>
  <si>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</si>
  <si>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</si>
  <si>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</si>
  <si>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</si>
  <si>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</si>
  <si>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</si>
  <si>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</si>
  <si>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</si>
  <si>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</si>
  <si>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</si>
  <si>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</si>
  <si>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</si>
  <si>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</si>
  <si>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</si>
  <si>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</si>
  <si>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</si>
  <si>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</si>
  <si>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</si>
  <si>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</si>
  <si>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</si>
  <si>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</si>
  <si>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</si>
  <si>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</si>
  <si>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</si>
  <si>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</si>
  <si>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</si>
  <si>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</si>
  <si>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</si>
  <si>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</si>
  <si>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</si>
  <si>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</si>
  <si>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</si>
  <si>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</si>
  <si>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</si>
  <si>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</si>
  <si>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</si>
  <si>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</si>
  <si>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</si>
  <si>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</si>
  <si>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</si>
  <si>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</si>
  <si>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</si>
  <si>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</si>
  <si>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</si>
  <si>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</si>
  <si>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</si>
  <si>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</si>
  <si>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</si>
  <si>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</si>
  <si>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</si>
  <si>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</si>
  <si>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</si>
  <si>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</si>
  <si>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</si>
  <si>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</si>
  <si>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</si>
  <si>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</si>
  <si>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</si>
  <si>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</si>
  <si>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</si>
  <si>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</si>
  <si>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</si>
  <si>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</si>
  <si>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</si>
  <si>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</si>
  <si>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</si>
  <si>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</si>
  <si>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</si>
  <si>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</si>
  <si>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</si>
  <si>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</si>
  <si>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</si>
  <si>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</si>
  <si>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</si>
  <si>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</si>
  <si>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</si>
  <si>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</si>
  <si>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</si>
  <si>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</si>
  <si>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>31.12.2018</t>
  </si>
  <si>
    <t xml:space="preserve">     _________________________</t>
  </si>
  <si>
    <t>ESTADO DE RESULTADOS DEL 1o.DE ENERO AL 30 DE NOVIEMBRE 2019</t>
  </si>
  <si>
    <t>30.11.2019</t>
  </si>
  <si>
    <t>30.11.2018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</si>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</sst>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4" fillId="0" borderId="0" xfId="1" applyNumberFormat="1" applyFont="1"/>
    <xf numFmtId="49" fontId="3" fillId="0" borderId="0" xfId="1" applyNumberFormat="1" applyFont="1"/>
    <xf numFmtId="167" fontId="3" fillId="0" borderId="0" xfId="1" quotePrefix="1" applyNumberFormat="1" applyFont="1"/>
    <xf numFmtId="40" fontId="3" fillId="0" borderId="0" xfId="1" applyNumberFormat="1" applyFont="1"/>
    <xf numFmtId="168" fontId="3" fillId="0" borderId="0" xfId="1" applyNumberFormat="1" applyFont="1"/>
    <xf numFmtId="167" fontId="4" fillId="0" borderId="0" xfId="1" applyNumberFormat="1" applyFont="1" applyAlignment="1">
      <alignment horizontal="left"/>
    </xf>
    <xf numFmtId="167" fontId="4" fillId="0" borderId="0" xfId="0" applyNumberFormat="1" applyFont="1"/>
    <xf numFmtId="169" fontId="3" fillId="0" borderId="0" xfId="1" applyNumberFormat="1" applyFont="1"/>
    <xf numFmtId="167" fontId="3" fillId="0" borderId="0" xfId="2" applyNumberFormat="1" applyFont="1"/>
    <xf numFmtId="167" fontId="4" fillId="0" borderId="2" xfId="1" applyNumberFormat="1" applyFont="1" applyBorder="1"/>
    <xf numFmtId="167" fontId="2" fillId="0" borderId="0" xfId="0" applyNumberFormat="1" applyFont="1"/>
    <xf numFmtId="0" fontId="3" fillId="0" borderId="0" xfId="0" applyFont="1" applyAlignment="1">
      <alignment horizontal="center"/>
    </xf>
    <xf numFmtId="167" fontId="2" fillId="0" borderId="0" xfId="1" applyNumberFormat="1"/>
    <xf numFmtId="167" fontId="2" fillId="0" borderId="1" xfId="1" applyNumberFormat="1" applyBorder="1"/>
    <xf numFmtId="167" fontId="2" fillId="0" borderId="0" xfId="1" applyNumberForma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Alignment="1">
      <alignment horizontal="centerContinuous"/>
    </xf>
    <xf numFmtId="167" fontId="2" fillId="0" borderId="0" xfId="1" applyNumberFormat="1" applyAlignment="1">
      <alignment horizontal="center"/>
    </xf>
    <xf numFmtId="167" fontId="7" fillId="0" borderId="0" xfId="1" applyNumberFormat="1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2" fillId="0" borderId="0" xfId="1" quotePrefix="1" applyNumberForma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Border="1"/>
    <xf numFmtId="165" fontId="8" fillId="0" borderId="0" xfId="1" applyFont="1"/>
    <xf numFmtId="167" fontId="2" fillId="0" borderId="1" xfId="1" applyNumberForma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/>
    <xf numFmtId="167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6" fontId="2" fillId="0" borderId="0" xfId="1" applyNumberFormat="1"/>
    <xf numFmtId="0" fontId="7" fillId="0" borderId="0" xfId="0" applyFont="1" applyAlignment="1">
      <alignment horizontal="centerContinuous"/>
    </xf>
    <xf numFmtId="169" fontId="2" fillId="0" borderId="0" xfId="1" applyNumberFormat="1"/>
    <xf numFmtId="171" fontId="2" fillId="0" borderId="0" xfId="1" applyNumberFormat="1"/>
    <xf numFmtId="167" fontId="2" fillId="0" borderId="1" xfId="0" applyNumberFormat="1" applyFont="1" applyBorder="1"/>
    <xf numFmtId="167" fontId="4" fillId="0" borderId="2" xfId="0" applyNumberFormat="1" applyFont="1" applyBorder="1"/>
    <xf numFmtId="166" fontId="4" fillId="0" borderId="2" xfId="1" applyNumberFormat="1" applyFont="1" applyBorder="1"/>
    <xf numFmtId="0" fontId="7" fillId="0" borderId="0" xfId="0" applyFont="1" applyAlignment="1">
      <alignment horizontal="center"/>
    </xf>
    <xf numFmtId="167" fontId="4" fillId="0" borderId="1" xfId="1" applyNumberFormat="1" applyFont="1" applyBorder="1"/>
    <xf numFmtId="17" fontId="2" fillId="0" borderId="0" xfId="0" applyNumberFormat="1" applyFont="1" applyAlignment="1">
      <alignment horizontal="center"/>
    </xf>
    <xf numFmtId="166" fontId="3" fillId="0" borderId="0" xfId="1" applyNumberFormat="1" applyFont="1"/>
    <xf numFmtId="166" fontId="4" fillId="0" borderId="0" xfId="1" applyNumberFormat="1" applyFont="1"/>
    <xf numFmtId="167" fontId="2" fillId="0" borderId="0" xfId="1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166" fontId="2" fillId="0" borderId="1" xfId="1" applyNumberForma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/>
    <xf numFmtId="166" fontId="3" fillId="0" borderId="0" xfId="1" quotePrefix="1" applyNumberFormat="1" applyFont="1"/>
    <xf numFmtId="166" fontId="3" fillId="0" borderId="1" xfId="1" applyNumberFormat="1" applyFont="1" applyBorder="1"/>
    <xf numFmtId="167" fontId="4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7" fontId="2" fillId="0" borderId="14" xfId="1" applyNumberFormat="1" applyBorder="1"/>
    <xf numFmtId="167" fontId="0" fillId="0" borderId="2" xfId="0" applyNumberFormat="1" applyBorder="1"/>
    <xf numFmtId="166" fontId="2" fillId="0" borderId="0" xfId="0" applyNumberFormat="1" applyFont="1"/>
    <xf numFmtId="167" fontId="2" fillId="0" borderId="1" xfId="1" applyNumberFormat="1" applyBorder="1" applyAlignment="1">
      <alignment horizontal="left"/>
    </xf>
    <xf numFmtId="166" fontId="2" fillId="0" borderId="3" xfId="1" applyNumberForma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67" fontId="2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9" fillId="0" borderId="0" xfId="1" applyNumberFormat="1" applyFont="1" applyAlignment="1">
      <alignment horizontal="left"/>
    </xf>
    <xf numFmtId="167" fontId="5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5" xfId="43" xr:uid="{00000000-0005-0000-0000-000027000000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F69D6-446E-4B63-9EC9-2F37987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114" y="63500"/>
          <a:ext cx="1045105" cy="105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77"/>
  <sheetViews>
    <sheetView showGridLines="0" view="pageBreakPreview" zoomScale="80" zoomScaleNormal="80" zoomScaleSheetLayoutView="80" workbookViewId="0">
      <selection activeCell="J49" sqref="J49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0.85546875" style="4" bestFit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2" t="s">
        <v>87</v>
      </c>
      <c r="C6" s="82"/>
      <c r="D6" s="82"/>
      <c r="E6" s="82"/>
      <c r="F6" s="82"/>
      <c r="G6" s="82"/>
      <c r="H6" s="82"/>
      <c r="I6" s="82"/>
      <c r="J6" s="82"/>
    </row>
    <row r="7" spans="2:13" x14ac:dyDescent="0.2">
      <c r="B7" s="83" t="s">
        <v>121</v>
      </c>
      <c r="C7" s="83"/>
      <c r="D7" s="83"/>
      <c r="E7" s="83"/>
      <c r="F7" s="83"/>
      <c r="G7" s="83"/>
      <c r="H7" s="83"/>
      <c r="I7" s="83"/>
      <c r="J7" s="83"/>
    </row>
    <row r="8" spans="2:13" x14ac:dyDescent="0.2">
      <c r="B8" s="83" t="s">
        <v>0</v>
      </c>
      <c r="C8" s="83"/>
      <c r="D8" s="83"/>
      <c r="E8" s="83"/>
      <c r="F8" s="83"/>
      <c r="G8" s="83"/>
      <c r="H8" s="83"/>
      <c r="I8" s="83"/>
      <c r="J8" s="83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4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122</v>
      </c>
      <c r="I12" s="10"/>
      <c r="J12" s="11" t="s">
        <v>123</v>
      </c>
      <c r="K12" s="62"/>
      <c r="L12" s="46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89</v>
      </c>
      <c r="D15" s="8"/>
      <c r="E15" s="8"/>
      <c r="F15" s="8"/>
      <c r="G15" s="8"/>
      <c r="H15" s="73">
        <v>3047</v>
      </c>
      <c r="I15" s="63"/>
      <c r="J15" s="43">
        <v>2969.9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3047</v>
      </c>
      <c r="I17" s="63"/>
      <c r="J17" s="64">
        <f>+J16+J15</f>
        <v>2969.9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90</v>
      </c>
      <c r="D19" s="8"/>
      <c r="E19" s="8"/>
      <c r="F19" s="8"/>
      <c r="G19" s="8"/>
      <c r="H19" s="73">
        <v>1874.7</v>
      </c>
      <c r="I19" s="63"/>
      <c r="J19" s="43">
        <v>1922.8</v>
      </c>
      <c r="K19" s="63"/>
      <c r="M19" s="78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1172.3</v>
      </c>
      <c r="I21" s="63"/>
      <c r="J21" s="64">
        <f>+J17-J19</f>
        <v>1047.1000000000001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1172.3</v>
      </c>
      <c r="I32" s="63"/>
      <c r="J32" s="64">
        <f>+J21-J30</f>
        <v>1047.1000000000001</v>
      </c>
      <c r="K32" s="64"/>
    </row>
    <row r="33" spans="2:11" hidden="1" x14ac:dyDescent="0.2">
      <c r="D33" s="5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230.3</v>
      </c>
      <c r="I36" s="63"/>
      <c r="J36" s="53">
        <v>141.69999999999999</v>
      </c>
      <c r="K36" s="8"/>
    </row>
    <row r="37" spans="2:11" x14ac:dyDescent="0.2">
      <c r="D37" s="8" t="s">
        <v>11</v>
      </c>
      <c r="E37" s="8"/>
      <c r="F37" s="8"/>
      <c r="G37" s="8"/>
      <c r="H37" s="53"/>
      <c r="I37" s="63"/>
      <c r="J37" s="53"/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91</v>
      </c>
      <c r="D41" s="8"/>
      <c r="E41" s="8"/>
      <c r="F41" s="8"/>
      <c r="G41" s="8"/>
      <c r="H41" s="73">
        <v>-10</v>
      </c>
      <c r="I41" s="63"/>
      <c r="J41" s="43">
        <v>-3.9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1" t="s">
        <v>81</v>
      </c>
      <c r="D44" s="81"/>
      <c r="E44" s="81"/>
      <c r="F44" s="81"/>
      <c r="G44" s="74"/>
      <c r="H44" s="64">
        <f>H32-H35-H36-H37-H38+H41+H42</f>
        <v>932</v>
      </c>
      <c r="I44" s="64"/>
      <c r="J44" s="64">
        <f>J32-J35-J36-J37-J38+J41+J42</f>
        <v>901.50000000000011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148.30000000000001</v>
      </c>
      <c r="I48" s="63"/>
      <c r="J48" s="53">
        <v>136.5</v>
      </c>
      <c r="K48" s="63"/>
    </row>
    <row r="49" spans="2:11" x14ac:dyDescent="0.2">
      <c r="B49" s="8"/>
      <c r="C49" s="27" t="s">
        <v>95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"/>
    </row>
    <row r="52" spans="2:11" ht="13.5" thickBot="1" x14ac:dyDescent="0.25">
      <c r="C52" s="6" t="s">
        <v>82</v>
      </c>
      <c r="D52" s="6"/>
      <c r="E52" s="6"/>
      <c r="F52" s="8"/>
      <c r="G52" s="8"/>
      <c r="H52" s="59">
        <f>H44-H48-H49</f>
        <v>783.7</v>
      </c>
      <c r="I52" s="63"/>
      <c r="J52" s="59">
        <f>J44-J48-J49</f>
        <v>765.00000000000011</v>
      </c>
      <c r="K52" s="64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120</v>
      </c>
      <c r="E59" s="25"/>
      <c r="F59" s="27"/>
      <c r="G59" s="79"/>
      <c r="H59" s="69"/>
      <c r="I59" s="73"/>
      <c r="J59" s="53"/>
    </row>
    <row r="60" spans="2:11" x14ac:dyDescent="0.2">
      <c r="C60" s="27"/>
      <c r="D60" s="27" t="s">
        <v>92</v>
      </c>
      <c r="E60" s="25"/>
      <c r="F60" s="25"/>
      <c r="G60" s="80" t="s">
        <v>98</v>
      </c>
      <c r="H60" s="80"/>
      <c r="I60" s="80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G60:I60"/>
    <mergeCell ref="C44:F44"/>
    <mergeCell ref="B6:J6"/>
    <mergeCell ref="B7:J7"/>
    <mergeCell ref="B8:J8"/>
  </mergeCells>
  <phoneticPr fontId="0" type="noConversion"/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A51" zoomScale="80" zoomScaleNormal="90" zoomScaleSheetLayoutView="80" workbookViewId="0">
      <selection activeCell="E27" sqref="E27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" style="1" bestFit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2" t="s">
        <v>87</v>
      </c>
      <c r="C6" s="82"/>
      <c r="D6" s="82"/>
      <c r="E6" s="82"/>
      <c r="F6" s="82"/>
      <c r="G6" s="82"/>
      <c r="H6" s="82"/>
      <c r="I6" s="82"/>
    </row>
    <row r="7" spans="2:11" x14ac:dyDescent="0.2">
      <c r="B7" s="81" t="s">
        <v>117</v>
      </c>
      <c r="C7" s="88"/>
      <c r="D7" s="88"/>
      <c r="E7" s="88"/>
      <c r="F7" s="88"/>
      <c r="G7" s="88"/>
      <c r="H7" s="88"/>
      <c r="I7" s="88"/>
    </row>
    <row r="8" spans="2:11" x14ac:dyDescent="0.2">
      <c r="B8" s="88" t="s">
        <v>16</v>
      </c>
      <c r="C8" s="88"/>
      <c r="D8" s="88"/>
      <c r="E8" s="88"/>
      <c r="F8" s="88"/>
      <c r="G8" s="88"/>
      <c r="H8" s="88"/>
      <c r="I8" s="88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107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122</v>
      </c>
      <c r="H11" s="25"/>
      <c r="I11" s="11" t="s">
        <v>119</v>
      </c>
    </row>
    <row r="12" spans="2:11" x14ac:dyDescent="0.2">
      <c r="B12" s="13" t="s">
        <v>108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v>279.10000000000002</v>
      </c>
      <c r="H13" s="25"/>
      <c r="I13" s="25">
        <v>177.4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293.3</v>
      </c>
      <c r="H14" s="25"/>
      <c r="I14" s="25">
        <v>258.60000000000002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137.9</v>
      </c>
      <c r="H16" s="25"/>
      <c r="I16" s="26">
        <v>61.6</v>
      </c>
      <c r="J16" s="25"/>
    </row>
    <row r="17" spans="1:11" x14ac:dyDescent="0.2">
      <c r="B17"/>
      <c r="C17" s="18" t="s">
        <v>110</v>
      </c>
      <c r="D17" s="31"/>
      <c r="E17" s="25"/>
      <c r="F17" s="25"/>
      <c r="G17" s="36">
        <f>SUM(G13:G16)</f>
        <v>710.30000000000007</v>
      </c>
      <c r="H17" s="36"/>
      <c r="I17" s="36">
        <f>SUM(I13:I16)</f>
        <v>497.6</v>
      </c>
      <c r="J17" s="36"/>
    </row>
    <row r="18" spans="1:11" ht="15" customHeight="1" x14ac:dyDescent="0.2"/>
    <row r="19" spans="1:11" x14ac:dyDescent="0.2">
      <c r="A19"/>
      <c r="B19" s="13" t="s">
        <v>109</v>
      </c>
      <c r="C19" s="25"/>
      <c r="D19" s="25"/>
      <c r="E19" s="25"/>
      <c r="F19" s="25"/>
      <c r="G19" s="36"/>
      <c r="H19" s="36"/>
      <c r="I19" s="36"/>
      <c r="J19" s="36"/>
    </row>
    <row r="20" spans="1:11" x14ac:dyDescent="0.2">
      <c r="B20" s="25" t="s">
        <v>21</v>
      </c>
      <c r="C20" s="25"/>
      <c r="D20" s="25"/>
      <c r="E20" s="25"/>
      <c r="F20" s="25"/>
      <c r="G20" s="25">
        <v>13560.3</v>
      </c>
      <c r="H20" s="25"/>
      <c r="I20" s="25">
        <v>13763.7</v>
      </c>
      <c r="J20" s="25"/>
    </row>
    <row r="21" spans="1:11" hidden="1" x14ac:dyDescent="0.2">
      <c r="B21" s="25" t="s">
        <v>22</v>
      </c>
      <c r="C21" s="25"/>
      <c r="D21" s="25"/>
      <c r="E21" s="25"/>
      <c r="F21" s="25"/>
      <c r="G21" s="25">
        <v>0</v>
      </c>
      <c r="H21" s="25"/>
      <c r="I21" s="25">
        <v>0</v>
      </c>
      <c r="J21" s="25"/>
    </row>
    <row r="22" spans="1:11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1" ht="13.5" customHeight="1" x14ac:dyDescent="0.2">
      <c r="B23" s="25" t="s">
        <v>104</v>
      </c>
      <c r="C23" s="25"/>
      <c r="D23" s="25"/>
      <c r="E23" s="25"/>
      <c r="F23" s="25"/>
      <c r="G23" s="26">
        <v>199.9</v>
      </c>
      <c r="H23" s="25"/>
      <c r="I23" s="26">
        <v>199.9</v>
      </c>
      <c r="J23" s="25"/>
      <c r="K23" s="23"/>
    </row>
    <row r="24" spans="1:11" x14ac:dyDescent="0.2">
      <c r="B24"/>
      <c r="C24" s="18" t="s">
        <v>111</v>
      </c>
      <c r="D24" s="31"/>
      <c r="E24" s="25"/>
      <c r="F24" s="25"/>
      <c r="G24" s="36">
        <f>SUM(G20:G23)</f>
        <v>17260.2</v>
      </c>
      <c r="H24" s="25"/>
      <c r="I24" s="36">
        <f>SUM(I20:I23)</f>
        <v>17463.600000000002</v>
      </c>
      <c r="J24" s="25"/>
    </row>
    <row r="25" spans="1:11" x14ac:dyDescent="0.2">
      <c r="H25" s="36"/>
      <c r="J25" s="36"/>
    </row>
    <row r="26" spans="1:11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1" ht="13.5" thickBot="1" x14ac:dyDescent="0.25">
      <c r="B27" s="25"/>
      <c r="C27" s="6" t="s">
        <v>112</v>
      </c>
      <c r="D27" s="30"/>
      <c r="E27" s="25"/>
      <c r="F27" s="25"/>
      <c r="G27" s="38">
        <f>+G24+G17</f>
        <v>17970.5</v>
      </c>
      <c r="H27" s="25"/>
      <c r="I27" s="38">
        <f>+I24+I17</f>
        <v>17961.2</v>
      </c>
      <c r="J27" s="25"/>
    </row>
    <row r="28" spans="1:11" ht="13.5" thickTop="1" x14ac:dyDescent="0.2">
      <c r="H28" s="36"/>
      <c r="J28" s="36"/>
    </row>
    <row r="31" spans="1:11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1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108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1332.3</v>
      </c>
      <c r="H36" s="25"/>
      <c r="I36" s="26">
        <v>1368.6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1332.3</v>
      </c>
      <c r="H38" s="13"/>
      <c r="I38" s="13">
        <f>SUM(I35:I37)</f>
        <v>1368.6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652.5</v>
      </c>
      <c r="H40" s="25"/>
      <c r="I40" s="25">
        <v>375.7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198</v>
      </c>
      <c r="H41" s="25"/>
      <c r="I41" s="26">
        <v>160.80000000000001</v>
      </c>
      <c r="J41" s="25"/>
    </row>
    <row r="42" spans="2:10" x14ac:dyDescent="0.2">
      <c r="B42" s="39"/>
      <c r="C42" s="30"/>
      <c r="D42"/>
      <c r="E42"/>
      <c r="F42"/>
      <c r="G42" s="36">
        <f>SUM(G40:G41)</f>
        <v>850.5</v>
      </c>
      <c r="H42" s="25"/>
      <c r="I42" s="36">
        <f>SUM(I40:I41)</f>
        <v>536.5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113</v>
      </c>
      <c r="D44"/>
      <c r="E44"/>
      <c r="F44"/>
      <c r="G44" s="36">
        <f>G38+G42</f>
        <v>2182.8000000000002</v>
      </c>
      <c r="H44" s="25"/>
      <c r="I44" s="36">
        <f>I38+I42</f>
        <v>1905.1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109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105</v>
      </c>
      <c r="C48"/>
      <c r="D48"/>
      <c r="E48"/>
      <c r="F48"/>
      <c r="G48" s="40">
        <v>1344.7</v>
      </c>
      <c r="H48" s="41"/>
      <c r="I48" s="40">
        <v>1344.7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7597.5</v>
      </c>
      <c r="H49"/>
      <c r="I49" s="26">
        <v>8649.6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114</v>
      </c>
      <c r="D51" s="25"/>
      <c r="E51" s="25"/>
      <c r="F51" s="25"/>
      <c r="G51" s="36">
        <f>SUM(G48:G49)</f>
        <v>8942.2000000000007</v>
      </c>
      <c r="H51"/>
      <c r="I51" s="36">
        <f>SUM(I48:I49)</f>
        <v>9994.3000000000011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106</v>
      </c>
      <c r="G53" s="64">
        <f>+G44+G51</f>
        <v>11125</v>
      </c>
      <c r="H53" s="25"/>
      <c r="I53" s="64">
        <f>+I44+I51</f>
        <v>11899.400000000001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2301.6999999999998</v>
      </c>
      <c r="H57" s="25"/>
      <c r="I57" s="25">
        <v>2301.6999999999998</v>
      </c>
      <c r="J57" s="25"/>
    </row>
    <row r="58" spans="2:12" hidden="1" x14ac:dyDescent="0.2">
      <c r="B58" s="25" t="s">
        <v>93</v>
      </c>
      <c r="C58" s="25"/>
      <c r="D58" s="25"/>
      <c r="E58" s="25"/>
      <c r="F58" s="25"/>
      <c r="G58" s="25">
        <v>0</v>
      </c>
      <c r="H58" s="25"/>
      <c r="I58" s="25">
        <v>0</v>
      </c>
      <c r="J58" s="25"/>
    </row>
    <row r="59" spans="2:12" x14ac:dyDescent="0.2">
      <c r="B59" s="1" t="s">
        <v>32</v>
      </c>
      <c r="G59" s="25">
        <v>3760.1</v>
      </c>
      <c r="I59" s="25">
        <v>3187.2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v>783.7</v>
      </c>
      <c r="H60" s="25"/>
      <c r="I60" s="43">
        <v>572.9</v>
      </c>
      <c r="J60" s="25"/>
    </row>
    <row r="61" spans="2:12" x14ac:dyDescent="0.2">
      <c r="B61" s="25"/>
      <c r="C61" s="6" t="s">
        <v>115</v>
      </c>
      <c r="D61" s="31"/>
      <c r="E61" s="25"/>
      <c r="F61" s="25"/>
      <c r="G61" s="37">
        <f>SUM(G57:G60)</f>
        <v>6845.4999999999991</v>
      </c>
      <c r="H61" s="36"/>
      <c r="I61" s="37">
        <f>SUM(I57:I60)</f>
        <v>6061.7999999999993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116</v>
      </c>
      <c r="D63" s="30"/>
      <c r="E63" s="25"/>
      <c r="F63" s="25"/>
      <c r="G63" s="22">
        <f>+G53+G61</f>
        <v>17970.5</v>
      </c>
      <c r="H63" s="36"/>
      <c r="I63" s="22">
        <f>+I53+I61</f>
        <v>17961.2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5" t="s">
        <v>92</v>
      </c>
      <c r="C70" s="85"/>
      <c r="D70" s="25"/>
      <c r="F70" s="89" t="s">
        <v>98</v>
      </c>
      <c r="G70" s="90"/>
      <c r="H70" s="25"/>
      <c r="I70" s="32"/>
    </row>
    <row r="71" spans="2:9" x14ac:dyDescent="0.2">
      <c r="B71" s="85"/>
      <c r="C71" s="85"/>
      <c r="D71" s="25"/>
      <c r="E71"/>
      <c r="F71" s="86"/>
      <c r="G71" s="86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87"/>
      <c r="C74" s="87"/>
      <c r="D74" s="87"/>
      <c r="E74" s="87"/>
      <c r="F74" s="87"/>
      <c r="G74" s="87"/>
      <c r="H74" s="87"/>
      <c r="I74" s="25"/>
    </row>
    <row r="75" spans="2:9" x14ac:dyDescent="0.2">
      <c r="B75" s="87"/>
      <c r="C75" s="87"/>
      <c r="D75" s="87"/>
      <c r="E75" s="87"/>
      <c r="F75" s="87"/>
      <c r="G75" s="87"/>
      <c r="H75" s="87"/>
    </row>
    <row r="76" spans="2:9" x14ac:dyDescent="0.2">
      <c r="B76" s="84"/>
      <c r="C76" s="84"/>
      <c r="D76" s="84"/>
      <c r="E76" s="84"/>
      <c r="F76" s="84"/>
      <c r="G76" s="84"/>
      <c r="H76" s="84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tabSelected="1" zoomScale="80" zoomScaleNormal="80" workbookViewId="0">
      <selection activeCell="E159" sqref="E159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87</v>
      </c>
      <c r="E3" s="5" t="s">
        <v>124</v>
      </c>
      <c r="G3" s="35"/>
      <c r="H3" s="5" t="s">
        <v>34</v>
      </c>
    </row>
    <row r="4" spans="2:9" x14ac:dyDescent="0.2">
      <c r="E4" s="35">
        <v>2019</v>
      </c>
      <c r="H4" s="35">
        <v>2018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1" t="s">
        <v>35</v>
      </c>
      <c r="C7" s="91"/>
      <c r="D7" s="91"/>
      <c r="E7" s="91"/>
      <c r="F7" s="91"/>
      <c r="G7" s="91"/>
      <c r="H7" s="91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hidden="1" x14ac:dyDescent="0.2">
      <c r="B11" s="1" t="s">
        <v>80</v>
      </c>
      <c r="E11" s="25"/>
      <c r="F11" s="25"/>
      <c r="G11" s="25"/>
      <c r="H11" s="25"/>
    </row>
    <row r="12" spans="2:9" hidden="1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</f>
        <v>278.90000000000003</v>
      </c>
      <c r="F13" s="25"/>
      <c r="G13" s="25"/>
      <c r="H13" s="25">
        <v>177.2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83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279.10000000000002</v>
      </c>
      <c r="F19" s="49"/>
      <c r="G19" s="49"/>
      <c r="H19" s="48">
        <f>SUM(H9:H18)</f>
        <v>177.39999999999998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1" t="s">
        <v>39</v>
      </c>
      <c r="C22" s="91"/>
      <c r="D22" s="91"/>
      <c r="E22" s="91"/>
      <c r="F22" s="91"/>
      <c r="G22" s="91"/>
      <c r="H22" s="91"/>
    </row>
    <row r="24" spans="2:10" x14ac:dyDescent="0.2">
      <c r="B24" s="1" t="s">
        <v>40</v>
      </c>
      <c r="E24" s="25">
        <v>26.6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94</v>
      </c>
      <c r="E26" s="25">
        <v>219.9</v>
      </c>
      <c r="F26" s="25"/>
      <c r="G26" s="25"/>
      <c r="H26" s="25">
        <v>219.9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85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96</v>
      </c>
      <c r="D38" s="25"/>
      <c r="E38" s="25">
        <v>0</v>
      </c>
      <c r="F38" s="25"/>
      <c r="G38" s="25"/>
      <c r="H38" s="25">
        <v>38.700000000000003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86</v>
      </c>
      <c r="D46" s="25"/>
      <c r="E46" s="25">
        <v>46.8</v>
      </c>
      <c r="F46" s="25"/>
      <c r="G46" s="25"/>
      <c r="H46" s="25">
        <v>0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86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293.3</v>
      </c>
      <c r="F50" s="49"/>
      <c r="G50" s="49"/>
      <c r="H50" s="48">
        <f>SUM(H24:H49)</f>
        <v>258.60000000000002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1" t="s">
        <v>19</v>
      </c>
      <c r="C52" s="91"/>
      <c r="D52" s="91"/>
      <c r="E52" s="91"/>
      <c r="F52" s="91"/>
      <c r="G52" s="91"/>
      <c r="H52" s="91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1" t="s">
        <v>55</v>
      </c>
      <c r="C77" s="91"/>
      <c r="D77" s="91"/>
      <c r="E77" s="91"/>
      <c r="F77" s="91"/>
      <c r="G77" s="91"/>
      <c r="H77" s="91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97</v>
      </c>
      <c r="E81" s="56">
        <v>53.7</v>
      </c>
      <c r="F81" s="25"/>
      <c r="G81" s="25"/>
      <c r="H81" s="56">
        <v>61.6</v>
      </c>
    </row>
    <row r="82" spans="2:8" hidden="1" x14ac:dyDescent="0.2">
      <c r="E82" s="25"/>
      <c r="F82" s="25"/>
      <c r="G82" s="25"/>
      <c r="H82" s="25"/>
    </row>
    <row r="83" spans="2:8" hidden="1" x14ac:dyDescent="0.2">
      <c r="B83" s="1" t="s">
        <v>84</v>
      </c>
      <c r="E83" s="25"/>
      <c r="F83" s="25"/>
      <c r="G83" s="25"/>
      <c r="H83" s="25"/>
    </row>
    <row r="84" spans="2:8" x14ac:dyDescent="0.2">
      <c r="E84" s="25"/>
      <c r="F84" s="25"/>
      <c r="G84" s="25"/>
      <c r="H84" s="25"/>
    </row>
    <row r="85" spans="2:8" x14ac:dyDescent="0.2">
      <c r="B85" s="1" t="s">
        <v>56</v>
      </c>
      <c r="E85" s="25">
        <f>18.7+65.5</f>
        <v>84.2</v>
      </c>
      <c r="F85" s="25"/>
      <c r="G85" s="25"/>
      <c r="H85" s="25">
        <v>0</v>
      </c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137.9</v>
      </c>
      <c r="F90" s="36"/>
      <c r="G90" s="36"/>
      <c r="H90" s="38">
        <f>SUM(H79:H89)</f>
        <v>61.6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1" t="s">
        <v>57</v>
      </c>
      <c r="C106" s="91"/>
      <c r="D106" s="91"/>
      <c r="E106" s="91"/>
      <c r="F106" s="91"/>
      <c r="G106" s="91"/>
      <c r="H106" s="91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3578.2</v>
      </c>
      <c r="H108" s="23">
        <v>3578.2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4614.5</v>
      </c>
      <c r="H110" s="23">
        <v>4289.04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8489.6</v>
      </c>
      <c r="H112" s="23">
        <v>8157.05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122.6</v>
      </c>
      <c r="H114" s="23">
        <v>121.6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467.8</v>
      </c>
      <c r="H116" s="23">
        <v>424.8</v>
      </c>
    </row>
    <row r="117" spans="2:8" x14ac:dyDescent="0.2">
      <c r="D117" s="23"/>
      <c r="E117" s="23"/>
      <c r="H117" s="23"/>
    </row>
    <row r="118" spans="2:8" x14ac:dyDescent="0.2">
      <c r="B118" s="1" t="s">
        <v>118</v>
      </c>
      <c r="D118" s="23"/>
      <c r="E118" s="23">
        <v>0</v>
      </c>
      <c r="H118" s="23">
        <v>133.13999999999999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-3712.4</v>
      </c>
      <c r="H120" s="57">
        <v>-2940.1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13560.300000000001</v>
      </c>
      <c r="H122" s="58">
        <f>SUM(H108:H120)</f>
        <v>13763.730000000001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88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5">
        <f>+E126+E127</f>
        <v>3500</v>
      </c>
      <c r="F128" s="8"/>
      <c r="G128" s="8"/>
      <c r="H128" s="75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1" t="s">
        <v>64</v>
      </c>
      <c r="C130" s="91"/>
      <c r="D130" s="91"/>
      <c r="E130" s="91"/>
      <c r="F130" s="91"/>
      <c r="G130" s="91"/>
      <c r="H130" s="91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1332.3</v>
      </c>
      <c r="H134" s="25">
        <f>BALANCE!I36</f>
        <v>1368.6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1332.3</v>
      </c>
      <c r="F138" s="25"/>
      <c r="G138" s="25"/>
      <c r="H138" s="59">
        <f>SUM(H132:H136)</f>
        <v>1368.6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1" t="s">
        <v>67</v>
      </c>
      <c r="C140" s="91"/>
      <c r="D140" s="91"/>
      <c r="E140" s="91"/>
      <c r="F140" s="91"/>
      <c r="G140" s="91"/>
      <c r="H140" s="91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574.5</v>
      </c>
      <c r="F143" s="25"/>
      <c r="G143" s="25"/>
      <c r="H143" s="25">
        <v>240.7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78</v>
      </c>
      <c r="F149" s="25"/>
      <c r="G149" s="25"/>
      <c r="H149" s="26">
        <v>135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652.5</v>
      </c>
      <c r="F151" s="36"/>
      <c r="G151" s="36"/>
      <c r="H151" s="38">
        <f>SUM(H143:H149)</f>
        <v>375.7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1" t="s">
        <v>72</v>
      </c>
      <c r="C153" s="91"/>
      <c r="D153" s="91"/>
      <c r="E153" s="91"/>
      <c r="F153" s="91"/>
      <c r="G153" s="91"/>
      <c r="H153" s="91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7597.5</v>
      </c>
      <c r="H159" s="26">
        <f>BALANCE!I49</f>
        <v>8649.6</v>
      </c>
    </row>
    <row r="161" spans="2:8" ht="13.5" thickBot="1" x14ac:dyDescent="0.25">
      <c r="B161" s="3"/>
      <c r="E161" s="58">
        <f>SUM(E155:E159)</f>
        <v>7597.5</v>
      </c>
      <c r="H161" s="58">
        <f>SUM(H155:H159)</f>
        <v>8649.6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24"/>
  <sheetViews>
    <sheetView workbookViewId="0">
      <selection activeCell="B6" sqref="B6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91" t="s">
        <v>39</v>
      </c>
      <c r="B3" s="91"/>
      <c r="C3" s="91"/>
      <c r="D3" s="91"/>
      <c r="E3" s="91"/>
    </row>
    <row r="4" spans="1:6" x14ac:dyDescent="0.2">
      <c r="A4" s="1"/>
      <c r="B4" s="1"/>
      <c r="C4" s="1"/>
      <c r="D4" s="1"/>
      <c r="E4" s="23"/>
    </row>
    <row r="5" spans="1:6" x14ac:dyDescent="0.2">
      <c r="A5" s="1" t="s">
        <v>40</v>
      </c>
      <c r="B5" s="25"/>
      <c r="C5" s="25"/>
      <c r="D5" s="25">
        <f>SUM(B6:B7)</f>
        <v>59.8</v>
      </c>
      <c r="E5" s="25"/>
    </row>
    <row r="6" spans="1:6" x14ac:dyDescent="0.2">
      <c r="A6" s="1" t="s">
        <v>99</v>
      </c>
      <c r="B6" s="25">
        <v>7.5</v>
      </c>
      <c r="C6" s="25"/>
      <c r="D6" s="25"/>
      <c r="E6" s="25"/>
    </row>
    <row r="7" spans="1:6" ht="13.5" thickBot="1" x14ac:dyDescent="0.25">
      <c r="A7" s="1" t="s">
        <v>103</v>
      </c>
      <c r="B7" s="76">
        <v>52.3</v>
      </c>
      <c r="C7" s="25"/>
      <c r="D7" s="25"/>
      <c r="E7" s="25"/>
    </row>
    <row r="8" spans="1:6" x14ac:dyDescent="0.2">
      <c r="A8" s="1"/>
      <c r="B8" s="25"/>
      <c r="C8" s="25"/>
      <c r="D8" s="25"/>
      <c r="E8" s="25"/>
    </row>
    <row r="9" spans="1:6" x14ac:dyDescent="0.2">
      <c r="A9" s="1"/>
      <c r="B9" s="25"/>
      <c r="C9" s="25"/>
      <c r="D9" s="25"/>
      <c r="E9" s="25"/>
    </row>
    <row r="10" spans="1:6" x14ac:dyDescent="0.2">
      <c r="A10" s="51" t="s">
        <v>101</v>
      </c>
      <c r="B10" s="25"/>
      <c r="C10" s="25"/>
      <c r="D10" s="25"/>
      <c r="E10" s="25"/>
    </row>
    <row r="11" spans="1:6" ht="13.5" thickBot="1" x14ac:dyDescent="0.25">
      <c r="A11" s="51" t="s">
        <v>102</v>
      </c>
      <c r="B11" s="76">
        <v>219.9</v>
      </c>
      <c r="C11" s="25"/>
      <c r="D11" s="25">
        <f>B11</f>
        <v>219.9</v>
      </c>
      <c r="E11" s="25"/>
    </row>
    <row r="12" spans="1:6" x14ac:dyDescent="0.2">
      <c r="A12" s="1"/>
      <c r="B12" s="25"/>
      <c r="C12" s="25"/>
      <c r="D12" s="25"/>
      <c r="E12" s="25"/>
    </row>
    <row r="13" spans="1:6" x14ac:dyDescent="0.2">
      <c r="A13" s="1" t="s">
        <v>96</v>
      </c>
      <c r="B13" s="25"/>
      <c r="C13" s="25"/>
      <c r="D13" s="25"/>
      <c r="E13" s="25"/>
    </row>
    <row r="14" spans="1:6" ht="13.5" thickBot="1" x14ac:dyDescent="0.25">
      <c r="A14" s="1" t="s">
        <v>100</v>
      </c>
      <c r="B14" s="76">
        <v>380.5</v>
      </c>
      <c r="C14" s="25"/>
      <c r="D14" s="76">
        <f>B14</f>
        <v>380.5</v>
      </c>
      <c r="E14" s="25"/>
      <c r="F14" s="77">
        <f>SUM(D5:D14)</f>
        <v>660.2</v>
      </c>
    </row>
    <row r="15" spans="1:6" x14ac:dyDescent="0.2">
      <c r="A15" s="1"/>
      <c r="B15" s="25"/>
      <c r="C15" s="25"/>
      <c r="D15" s="25"/>
      <c r="E15" s="25"/>
    </row>
    <row r="16" spans="1:6" x14ac:dyDescent="0.2">
      <c r="A16" s="1"/>
      <c r="B16" s="25"/>
      <c r="C16" s="25"/>
      <c r="D16" s="25"/>
      <c r="E16" s="25"/>
    </row>
    <row r="17" spans="1:5" x14ac:dyDescent="0.2">
      <c r="A17" s="1"/>
      <c r="B17" s="25"/>
      <c r="C17" s="25"/>
      <c r="D17" s="25"/>
      <c r="E17" s="25"/>
    </row>
    <row r="18" spans="1:5" x14ac:dyDescent="0.2">
      <c r="A18" s="1"/>
      <c r="B18" s="25"/>
      <c r="C18" s="25"/>
      <c r="D18" s="25"/>
      <c r="E18" s="25"/>
    </row>
    <row r="19" spans="1:5" x14ac:dyDescent="0.2">
      <c r="A19" s="1"/>
      <c r="B19" s="25"/>
      <c r="C19" s="25"/>
      <c r="D19" s="25"/>
      <c r="E19" s="25"/>
    </row>
    <row r="20" spans="1:5" x14ac:dyDescent="0.2">
      <c r="A20" s="1"/>
      <c r="B20" s="25"/>
      <c r="C20" s="25"/>
      <c r="D20" s="25"/>
      <c r="E20" s="25"/>
    </row>
    <row r="21" spans="1:5" x14ac:dyDescent="0.2">
      <c r="A21" s="1"/>
      <c r="B21" s="25"/>
      <c r="C21" s="25"/>
      <c r="D21" s="25"/>
      <c r="E21" s="25"/>
    </row>
    <row r="22" spans="1:5" x14ac:dyDescent="0.2">
      <c r="A22" s="51"/>
      <c r="B22" s="25"/>
      <c r="C22" s="25"/>
      <c r="D22" s="25"/>
      <c r="E22" s="25"/>
    </row>
    <row r="23" spans="1:5" x14ac:dyDescent="0.2">
      <c r="A23" s="1"/>
      <c r="B23" s="25"/>
      <c r="C23" s="25"/>
      <c r="D23" s="25"/>
      <c r="E23" s="25"/>
    </row>
    <row r="24" spans="1:5" x14ac:dyDescent="0.2">
      <c r="A24" s="1"/>
      <c r="B24" s="25"/>
      <c r="C24" s="25"/>
      <c r="D24" s="25"/>
      <c r="E24" s="25"/>
    </row>
  </sheetData>
  <mergeCells count="1">
    <mergeCell ref="A3:E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 Valladares</cp:lastModifiedBy>
  <cp:lastPrinted>2019-12-04T20:13:34Z</cp:lastPrinted>
  <dcterms:created xsi:type="dcterms:W3CDTF">2009-05-06T00:19:57Z</dcterms:created>
  <dcterms:modified xsi:type="dcterms:W3CDTF">2019-12-04T20:13:38Z</dcterms:modified>
</cp:coreProperties>
</file>