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comparativo'!$A$2:$Q$45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<sst xmlns="http://schemas.openxmlformats.org/spreadsheetml/2006/main" count="92" uniqueCount="84">
  <si>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</si>
  <si>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</si>
  <si>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</si>
  <si>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</si>
  <si>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</si>
  <si>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</si>
  <si>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</si>
  <si>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</si>
  <si>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</si>
  <si>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</si>
  <si>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</si>
  <si>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</si>
  <si>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</si>
  <si>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</si>
  <si>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</si>
  <si>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</si>
  <si>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</si>
  <si>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</si>
  <si>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</si>
  <si>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</si>
  <si>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</si>
  <si>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</si>
  <si>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</si>
  <si>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</si>
  <si>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</si>
  <si>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</si>
  <si>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</si>
  <si>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</si>
  <si>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</si>
  <si>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</si>
  <si>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</si>
  <si>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</si>
  <si>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</si>
  <si>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</si>
  <si>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</si>
  <si>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</si>
  <si>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</si>
  <si>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</si>
  <si>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</si>
  <si>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</si>
  <si>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</si>
  <si>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</si>
  <si>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</si>
  <si>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</si>
  <si>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</si>
  <si>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</si>
  <si>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</si>
  <si>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</si>
  <si>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</si>
  <si>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</si>
  <si>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</si>
  <si>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</si>
  <si>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</si>
  <si>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</si>
  <si>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</si>
  <si>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</si>
  <si>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</si>
  <si>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</si>
  <si>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</si>
  <si>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</si>
  <si>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</si>
  <si>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</si>
  <si>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</si>
  <si>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</si>
  <si>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</si>
  <si>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</si>
  <si>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</si>
  <si>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</si>
  <si>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</si>
  <si>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</si>
  <si>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</si>
  <si>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</si>
  <si>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</si>
  <si>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</si>
  <si>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</si>
  <si>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</si>
  <si>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</si>
  <si>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</si>
  <si>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</si>
  <si>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</si>
  <si>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JULIO 2018</t>
  </si>
  <si>
    <t>JULIO 2019</t>
  </si>
  <si>
    <t>Otros pasivos diferidos</t>
  </si>
  <si>
    <t>SARAM, S.A. DE C.V.
Empresa Salvadoreña
ESTADO DE RESULTADO INTEGRAL
Por Los Ejercicios Finalizados al 31 de Julio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</si>
</sst>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1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2" fillId="0" borderId="0" xfId="55" applyFont="1" applyAlignment="1">
      <alignment horizontal="center" vertical="top" wrapText="1" readingOrder="1"/>
      <protection/>
    </xf>
    <xf numFmtId="0" fontId="5" fillId="0" borderId="0" xfId="55" applyFont="1" applyAlignment="1">
      <alignment horizontal="center" vertical="top"/>
      <protection/>
    </xf>
    <xf numFmtId="49" fontId="2" fillId="0" borderId="0" xfId="55" applyNumberFormat="1" applyFont="1" applyAlignment="1">
      <alignment horizontal="center" vertical="top" wrapText="1"/>
      <protection/>
    </xf>
    <xf numFmtId="0" fontId="2" fillId="0" borderId="0" xfId="55" applyFont="1" applyAlignment="1">
      <alignment horizontal="center" vertical="top" wrapText="1" readingOrder="1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166" fontId="8" fillId="0" borderId="0" xfId="55" applyNumberFormat="1" applyFont="1" applyAlignment="1">
      <alignment horizontal="right"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166" fontId="3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166" fontId="4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164" fontId="9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165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9"/>
  <sheetViews>
    <sheetView showGridLines="0" tabSelected="1" showOutlineSymbols="0" zoomScalePageLayoutView="0" workbookViewId="0" topLeftCell="A1">
      <pane ySplit="8" topLeftCell="A9" activePane="bottomLeft" state="frozen"/>
      <selection pane="topLeft" activeCell="A1" sqref="A1"/>
      <selection pane="bottomLeft" activeCell="S18" sqref="S18"/>
    </sheetView>
  </sheetViews>
  <sheetFormatPr defaultColWidth="6.8515625" defaultRowHeight="12.75" customHeight="1"/>
  <cols>
    <col min="1" max="2" width="1.7109375" style="70" customWidth="1"/>
    <col min="3" max="3" width="6.8515625" style="70" customWidth="1"/>
    <col min="4" max="4" width="9.00390625" style="70" customWidth="1"/>
    <col min="5" max="5" width="3.421875" style="71" customWidth="1"/>
    <col min="6" max="6" width="1.28515625" style="71" customWidth="1"/>
    <col min="7" max="7" width="3.421875" style="71" customWidth="1"/>
    <col min="8" max="8" width="7.140625" style="71" customWidth="1"/>
    <col min="9" max="9" width="25.00390625" style="71" customWidth="1"/>
    <col min="10" max="10" width="1.1484375" style="71" customWidth="1"/>
    <col min="11" max="11" width="13.7109375" style="71" bestFit="1" customWidth="1"/>
    <col min="12" max="12" width="3.57421875" style="71" customWidth="1"/>
    <col min="13" max="13" width="3.00390625" style="71" customWidth="1"/>
    <col min="14" max="14" width="13.7109375" style="71" bestFit="1" customWidth="1"/>
    <col min="15" max="15" width="3.00390625" style="71" customWidth="1"/>
    <col min="16" max="16" width="5.7109375" style="71" customWidth="1"/>
    <col min="17" max="17" width="10.57421875" style="71" customWidth="1"/>
    <col min="18" max="18" width="7.28125" style="71" customWidth="1"/>
    <col min="19" max="16384" width="6.8515625" style="71" customWidth="1"/>
  </cols>
  <sheetData>
    <row r="1" ht="12" customHeight="1"/>
    <row r="2" spans="1:17" ht="12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 ht="21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ht="18" customHeight="1"/>
    <row r="7" ht="6" customHeight="1"/>
    <row r="8" spans="11:18" s="73" customFormat="1" ht="12.75" customHeight="1">
      <c r="K8" s="74" t="s">
        <v>80</v>
      </c>
      <c r="L8" s="74"/>
      <c r="N8" s="74" t="s">
        <v>81</v>
      </c>
      <c r="Q8" s="75" t="s">
        <v>1</v>
      </c>
      <c r="R8" s="75"/>
    </row>
    <row r="9" ht="7.5" customHeight="1"/>
    <row r="10" spans="1:17" s="77" customFormat="1" ht="14.25" customHeight="1">
      <c r="A10" s="76" t="s">
        <v>2</v>
      </c>
      <c r="B10" s="76"/>
      <c r="C10" s="76"/>
      <c r="D10" s="76"/>
      <c r="K10" s="78">
        <f>+K11+K17</f>
        <v>18410341.8</v>
      </c>
      <c r="N10" s="79">
        <f>+N11+N17</f>
        <v>18456295.910000004</v>
      </c>
      <c r="P10" s="80">
        <f>+K10-N10</f>
        <v>-45954.11000000313</v>
      </c>
      <c r="Q10" s="80"/>
    </row>
    <row r="11" spans="1:17" s="77" customFormat="1" ht="13.5" customHeight="1">
      <c r="A11" s="81"/>
      <c r="B11" s="82" t="s">
        <v>3</v>
      </c>
      <c r="C11" s="82"/>
      <c r="D11" s="82"/>
      <c r="E11" s="83"/>
      <c r="K11" s="84">
        <f>SUM(K12:K16)</f>
        <v>6896340.789999999</v>
      </c>
      <c r="N11" s="84">
        <f>SUM(N12:N16)</f>
        <v>7311776.5600000005</v>
      </c>
      <c r="P11" s="85">
        <f aca="true" t="shared" si="0" ref="P11:P21">+K11-N11</f>
        <v>-415435.7700000014</v>
      </c>
      <c r="Q11" s="85"/>
    </row>
    <row r="12" spans="3:17" ht="12.75" customHeight="1">
      <c r="C12" s="86" t="s">
        <v>4</v>
      </c>
      <c r="D12" s="87" t="s">
        <v>31</v>
      </c>
      <c r="E12" s="58"/>
      <c r="F12" s="58"/>
      <c r="G12" s="58"/>
      <c r="H12" s="58"/>
      <c r="I12" s="58"/>
      <c r="J12" s="88"/>
      <c r="K12" s="89">
        <v>579297.03</v>
      </c>
      <c r="L12" s="88"/>
      <c r="M12" s="88"/>
      <c r="N12" s="89">
        <v>712369.52</v>
      </c>
      <c r="O12" s="88"/>
      <c r="P12" s="90">
        <f t="shared" si="0"/>
        <v>-133072.49</v>
      </c>
      <c r="Q12" s="90"/>
    </row>
    <row r="13" spans="3:17" ht="12.75" customHeight="1">
      <c r="C13" s="86" t="s">
        <v>5</v>
      </c>
      <c r="D13" s="87" t="s">
        <v>32</v>
      </c>
      <c r="E13" s="58"/>
      <c r="F13" s="58"/>
      <c r="G13" s="58"/>
      <c r="H13" s="58"/>
      <c r="I13" s="58"/>
      <c r="J13" s="88"/>
      <c r="K13" s="89">
        <v>396034.67</v>
      </c>
      <c r="L13" s="88"/>
      <c r="M13" s="88"/>
      <c r="N13" s="89">
        <v>396034.67</v>
      </c>
      <c r="O13" s="88"/>
      <c r="P13" s="90">
        <f t="shared" si="0"/>
        <v>0</v>
      </c>
      <c r="Q13" s="90"/>
    </row>
    <row r="14" spans="3:17" ht="12.75" customHeight="1">
      <c r="C14" s="86" t="s">
        <v>6</v>
      </c>
      <c r="D14" s="87" t="s">
        <v>33</v>
      </c>
      <c r="E14" s="58"/>
      <c r="F14" s="58"/>
      <c r="G14" s="58"/>
      <c r="H14" s="58"/>
      <c r="I14" s="58"/>
      <c r="J14" s="88"/>
      <c r="K14" s="89">
        <v>2119781.82</v>
      </c>
      <c r="L14" s="88"/>
      <c r="M14" s="88"/>
      <c r="N14" s="89">
        <v>1857021.68</v>
      </c>
      <c r="O14" s="88"/>
      <c r="P14" s="90">
        <f t="shared" si="0"/>
        <v>262760.1399999999</v>
      </c>
      <c r="Q14" s="90"/>
    </row>
    <row r="15" spans="3:17" ht="12.75" customHeight="1">
      <c r="C15" s="86" t="s">
        <v>7</v>
      </c>
      <c r="D15" s="87" t="s">
        <v>34</v>
      </c>
      <c r="E15" s="58"/>
      <c r="F15" s="58"/>
      <c r="G15" s="58"/>
      <c r="H15" s="58"/>
      <c r="I15" s="58"/>
      <c r="J15" s="88"/>
      <c r="K15" s="89">
        <v>3342165.44</v>
      </c>
      <c r="L15" s="88"/>
      <c r="M15" s="88"/>
      <c r="N15" s="89">
        <v>3830030.79</v>
      </c>
      <c r="O15" s="88"/>
      <c r="P15" s="90">
        <f t="shared" si="0"/>
        <v>-487865.3500000001</v>
      </c>
      <c r="Q15" s="90"/>
    </row>
    <row r="16" spans="3:17" ht="12.75" customHeight="1">
      <c r="C16" s="86" t="s">
        <v>8</v>
      </c>
      <c r="D16" s="87" t="s">
        <v>35</v>
      </c>
      <c r="E16" s="58"/>
      <c r="F16" s="58"/>
      <c r="G16" s="58"/>
      <c r="H16" s="58"/>
      <c r="I16" s="58"/>
      <c r="J16" s="88"/>
      <c r="K16" s="89">
        <v>459061.83</v>
      </c>
      <c r="L16" s="88"/>
      <c r="M16" s="88"/>
      <c r="N16" s="89">
        <v>516319.9</v>
      </c>
      <c r="O16" s="88"/>
      <c r="P16" s="90">
        <f t="shared" si="0"/>
        <v>-57258.07000000001</v>
      </c>
      <c r="Q16" s="90"/>
    </row>
    <row r="17" spans="1:17" s="77" customFormat="1" ht="13.5" customHeight="1">
      <c r="A17" s="81"/>
      <c r="B17" s="82" t="s">
        <v>9</v>
      </c>
      <c r="C17" s="82"/>
      <c r="D17" s="82"/>
      <c r="E17" s="83"/>
      <c r="K17" s="84">
        <f>SUM(K18:K21)</f>
        <v>11514001.010000002</v>
      </c>
      <c r="N17" s="84">
        <f>SUM(N18:N21)</f>
        <v>11144519.350000001</v>
      </c>
      <c r="P17" s="85">
        <f t="shared" si="0"/>
        <v>369481.66000000015</v>
      </c>
      <c r="Q17" s="85"/>
    </row>
    <row r="18" spans="3:17" ht="12.75" customHeight="1">
      <c r="C18" s="86" t="s">
        <v>10</v>
      </c>
      <c r="D18" s="87" t="s">
        <v>36</v>
      </c>
      <c r="E18" s="58"/>
      <c r="F18" s="58"/>
      <c r="G18" s="58"/>
      <c r="H18" s="58"/>
      <c r="I18" s="58"/>
      <c r="J18" s="88"/>
      <c r="K18" s="89">
        <v>15025679.75</v>
      </c>
      <c r="L18" s="88"/>
      <c r="M18" s="88"/>
      <c r="N18" s="89">
        <v>15455477.22</v>
      </c>
      <c r="O18" s="88"/>
      <c r="P18" s="90">
        <f t="shared" si="0"/>
        <v>-429797.47000000067</v>
      </c>
      <c r="Q18" s="90"/>
    </row>
    <row r="19" spans="3:17" ht="12.75" customHeight="1">
      <c r="C19" s="86" t="s">
        <v>11</v>
      </c>
      <c r="D19" s="87" t="s">
        <v>37</v>
      </c>
      <c r="E19" s="58"/>
      <c r="F19" s="58"/>
      <c r="G19" s="58"/>
      <c r="H19" s="58"/>
      <c r="I19" s="58"/>
      <c r="J19" s="88"/>
      <c r="K19" s="89">
        <v>-4819413.36</v>
      </c>
      <c r="L19" s="88"/>
      <c r="M19" s="88"/>
      <c r="N19" s="89">
        <v>-5822141.01</v>
      </c>
      <c r="O19" s="88"/>
      <c r="P19" s="90">
        <f t="shared" si="0"/>
        <v>1002727.6499999994</v>
      </c>
      <c r="Q19" s="90"/>
    </row>
    <row r="20" spans="3:17" ht="12.75" customHeight="1">
      <c r="C20" s="86" t="s">
        <v>12</v>
      </c>
      <c r="D20" s="87" t="s">
        <v>38</v>
      </c>
      <c r="E20" s="58"/>
      <c r="F20" s="58"/>
      <c r="G20" s="58"/>
      <c r="H20" s="58"/>
      <c r="I20" s="58"/>
      <c r="J20" s="88"/>
      <c r="K20" s="89">
        <v>2777.08</v>
      </c>
      <c r="L20" s="88"/>
      <c r="M20" s="88"/>
      <c r="N20" s="89">
        <v>14419.99</v>
      </c>
      <c r="O20" s="88"/>
      <c r="P20" s="90">
        <f t="shared" si="0"/>
        <v>-11642.91</v>
      </c>
      <c r="Q20" s="90"/>
    </row>
    <row r="21" spans="3:17" ht="12.75" customHeight="1">
      <c r="C21" s="86" t="s">
        <v>13</v>
      </c>
      <c r="D21" s="87" t="s">
        <v>39</v>
      </c>
      <c r="E21" s="58"/>
      <c r="F21" s="58"/>
      <c r="G21" s="58"/>
      <c r="H21" s="58"/>
      <c r="I21" s="58"/>
      <c r="J21" s="88"/>
      <c r="K21" s="89">
        <v>1304957.54</v>
      </c>
      <c r="L21" s="88"/>
      <c r="M21" s="88"/>
      <c r="N21" s="89">
        <v>1496763.15</v>
      </c>
      <c r="O21" s="88"/>
      <c r="P21" s="90">
        <f t="shared" si="0"/>
        <v>-191805.60999999987</v>
      </c>
      <c r="Q21" s="90"/>
    </row>
    <row r="22" ht="3.75" customHeight="1" thickBot="1"/>
    <row r="23" spans="1:17" s="77" customFormat="1" ht="15.75" customHeight="1" thickBot="1" thickTop="1">
      <c r="A23" s="81"/>
      <c r="B23" s="81"/>
      <c r="C23" s="81"/>
      <c r="D23" s="81"/>
      <c r="E23" s="91" t="s">
        <v>52</v>
      </c>
      <c r="F23" s="60"/>
      <c r="G23" s="60"/>
      <c r="H23" s="60"/>
      <c r="I23" s="60"/>
      <c r="J23" s="92"/>
      <c r="K23" s="92">
        <f>+K10</f>
        <v>18410341.8</v>
      </c>
      <c r="N23" s="93">
        <f>+N10</f>
        <v>18456295.910000004</v>
      </c>
      <c r="P23" s="94">
        <f>+K23-N23</f>
        <v>-45954.11000000313</v>
      </c>
      <c r="Q23" s="94"/>
    </row>
    <row r="24" spans="1:4" s="77" customFormat="1" ht="9" customHeight="1" thickTop="1">
      <c r="A24" s="81"/>
      <c r="B24" s="81"/>
      <c r="C24" s="81"/>
      <c r="D24" s="81"/>
    </row>
    <row r="25" spans="1:17" s="77" customFormat="1" ht="14.25" customHeight="1">
      <c r="A25" s="76" t="s">
        <v>14</v>
      </c>
      <c r="B25" s="76"/>
      <c r="C25" s="76"/>
      <c r="D25" s="76"/>
      <c r="K25" s="78">
        <f>+K26+K33</f>
        <v>11534911.02</v>
      </c>
      <c r="N25" s="79">
        <f>+N26+N33</f>
        <v>11656782.19</v>
      </c>
      <c r="P25" s="80">
        <f>+K25-N25</f>
        <v>-121871.16999999993</v>
      </c>
      <c r="Q25" s="80"/>
    </row>
    <row r="26" spans="1:17" s="77" customFormat="1" ht="13.5" customHeight="1">
      <c r="A26" s="81"/>
      <c r="B26" s="82" t="s">
        <v>15</v>
      </c>
      <c r="C26" s="82"/>
      <c r="D26" s="82"/>
      <c r="E26" s="83"/>
      <c r="K26" s="95">
        <f>SUM(K27:K31)</f>
        <v>6294416.43</v>
      </c>
      <c r="N26" s="84">
        <f>SUM(N27:N32)</f>
        <v>6425731.739999999</v>
      </c>
      <c r="P26" s="85">
        <f>+K26-N26</f>
        <v>-131315.3099999996</v>
      </c>
      <c r="Q26" s="85"/>
    </row>
    <row r="27" spans="3:17" ht="12.75" customHeight="1">
      <c r="C27" s="86" t="s">
        <v>16</v>
      </c>
      <c r="D27" s="87" t="s">
        <v>40</v>
      </c>
      <c r="E27" s="58"/>
      <c r="F27" s="58"/>
      <c r="G27" s="58"/>
      <c r="H27" s="58"/>
      <c r="I27" s="58"/>
      <c r="K27" s="89">
        <v>4211372.36</v>
      </c>
      <c r="N27" s="89">
        <v>4705240.5</v>
      </c>
      <c r="P27" s="90">
        <f aca="true" t="shared" si="1" ref="P27:P32">+N27-K27</f>
        <v>493868.13999999966</v>
      </c>
      <c r="Q27" s="90"/>
    </row>
    <row r="28" spans="3:17" ht="12.75" customHeight="1">
      <c r="C28" s="86" t="s">
        <v>17</v>
      </c>
      <c r="D28" s="87" t="s">
        <v>41</v>
      </c>
      <c r="E28" s="58"/>
      <c r="F28" s="58"/>
      <c r="G28" s="58"/>
      <c r="H28" s="58"/>
      <c r="I28" s="58"/>
      <c r="K28" s="89">
        <v>1846404.45</v>
      </c>
      <c r="N28" s="89">
        <v>1517494.64</v>
      </c>
      <c r="P28" s="90">
        <f t="shared" si="1"/>
        <v>-328909.81000000006</v>
      </c>
      <c r="Q28" s="90"/>
    </row>
    <row r="29" spans="3:17" ht="12.75" customHeight="1">
      <c r="C29" s="86" t="s">
        <v>18</v>
      </c>
      <c r="D29" s="87" t="s">
        <v>42</v>
      </c>
      <c r="E29" s="58"/>
      <c r="F29" s="58"/>
      <c r="G29" s="58"/>
      <c r="H29" s="58"/>
      <c r="I29" s="58"/>
      <c r="K29" s="89">
        <v>95219.14</v>
      </c>
      <c r="N29" s="89">
        <v>54869.79</v>
      </c>
      <c r="P29" s="90">
        <f t="shared" si="1"/>
        <v>-40349.35</v>
      </c>
      <c r="Q29" s="90"/>
    </row>
    <row r="30" spans="3:17" ht="12.75" customHeight="1">
      <c r="C30" s="86" t="s">
        <v>19</v>
      </c>
      <c r="D30" s="87" t="s">
        <v>43</v>
      </c>
      <c r="E30" s="58"/>
      <c r="F30" s="58"/>
      <c r="G30" s="58"/>
      <c r="H30" s="58"/>
      <c r="I30" s="58"/>
      <c r="K30" s="89">
        <v>70199.02</v>
      </c>
      <c r="N30" s="89">
        <v>134271.33</v>
      </c>
      <c r="P30" s="90">
        <f t="shared" si="1"/>
        <v>64072.30999999998</v>
      </c>
      <c r="Q30" s="90"/>
    </row>
    <row r="31" spans="3:17" ht="12.75" customHeight="1">
      <c r="C31" s="86" t="s">
        <v>20</v>
      </c>
      <c r="D31" s="87" t="s">
        <v>44</v>
      </c>
      <c r="E31" s="58"/>
      <c r="F31" s="58"/>
      <c r="G31" s="58"/>
      <c r="H31" s="58"/>
      <c r="I31" s="58"/>
      <c r="K31" s="89">
        <v>71221.46</v>
      </c>
      <c r="N31" s="89">
        <v>183.26</v>
      </c>
      <c r="P31" s="90">
        <f t="shared" si="1"/>
        <v>-71038.20000000001</v>
      </c>
      <c r="Q31" s="90"/>
    </row>
    <row r="32" spans="3:17" ht="12.75" customHeight="1">
      <c r="C32" s="86">
        <v>2110</v>
      </c>
      <c r="D32" s="87" t="s">
        <v>82</v>
      </c>
      <c r="E32" s="58"/>
      <c r="F32" s="58"/>
      <c r="G32" s="58"/>
      <c r="H32" s="58"/>
      <c r="I32" s="58"/>
      <c r="K32" s="89">
        <v>0</v>
      </c>
      <c r="N32" s="89">
        <v>13672.22</v>
      </c>
      <c r="P32" s="90">
        <f t="shared" si="1"/>
        <v>13672.22</v>
      </c>
      <c r="Q32" s="90"/>
    </row>
    <row r="33" spans="2:17" ht="13.5" customHeight="1">
      <c r="B33" s="82" t="s">
        <v>21</v>
      </c>
      <c r="C33" s="82"/>
      <c r="D33" s="82"/>
      <c r="E33" s="83"/>
      <c r="K33" s="95">
        <f>SUM(K34:K35)</f>
        <v>5240494.59</v>
      </c>
      <c r="N33" s="84">
        <f>SUM(N34:N35)</f>
        <v>5231050.45</v>
      </c>
      <c r="P33" s="85">
        <f>+K33-N33</f>
        <v>9444.139999999665</v>
      </c>
      <c r="Q33" s="85"/>
    </row>
    <row r="34" spans="3:17" ht="12.75" customHeight="1">
      <c r="C34" s="86" t="s">
        <v>22</v>
      </c>
      <c r="D34" s="87" t="s">
        <v>45</v>
      </c>
      <c r="E34" s="58"/>
      <c r="F34" s="58"/>
      <c r="G34" s="58"/>
      <c r="H34" s="58"/>
      <c r="I34" s="58"/>
      <c r="K34" s="89">
        <v>5065779.18</v>
      </c>
      <c r="N34" s="89">
        <v>5056335.04</v>
      </c>
      <c r="P34" s="90">
        <f>+N34-K34</f>
        <v>-9444.139999999665</v>
      </c>
      <c r="Q34" s="90"/>
    </row>
    <row r="35" spans="3:17" ht="12.75" customHeight="1">
      <c r="C35" s="86" t="s">
        <v>23</v>
      </c>
      <c r="D35" s="87" t="s">
        <v>46</v>
      </c>
      <c r="E35" s="58"/>
      <c r="F35" s="58"/>
      <c r="G35" s="58"/>
      <c r="H35" s="58"/>
      <c r="I35" s="58"/>
      <c r="K35" s="89">
        <v>174715.41</v>
      </c>
      <c r="N35" s="89">
        <v>174715.41</v>
      </c>
      <c r="P35" s="90">
        <f>+N35-K35</f>
        <v>0</v>
      </c>
      <c r="Q35" s="90"/>
    </row>
    <row r="36" ht="6" customHeight="1"/>
    <row r="37" spans="1:17" s="77" customFormat="1" ht="14.25" customHeight="1">
      <c r="A37" s="76" t="s">
        <v>24</v>
      </c>
      <c r="B37" s="76"/>
      <c r="C37" s="76"/>
      <c r="D37" s="76"/>
      <c r="K37" s="78">
        <f>+K38</f>
        <v>6875430.779999999</v>
      </c>
      <c r="N37" s="79">
        <f>+N38</f>
        <v>6799513.72</v>
      </c>
      <c r="P37" s="80">
        <f>+K37-N37</f>
        <v>75917.05999999959</v>
      </c>
      <c r="Q37" s="80"/>
    </row>
    <row r="38" spans="1:17" s="77" customFormat="1" ht="13.5" customHeight="1">
      <c r="A38" s="81"/>
      <c r="B38" s="82" t="s">
        <v>24</v>
      </c>
      <c r="C38" s="82"/>
      <c r="D38" s="82"/>
      <c r="E38" s="83"/>
      <c r="K38" s="96">
        <f>SUM(J39:K43)</f>
        <v>6875430.779999999</v>
      </c>
      <c r="N38" s="96">
        <f>SUM(M39:N43)</f>
        <v>6799513.72</v>
      </c>
      <c r="P38" s="85">
        <f>+K38-N38</f>
        <v>75917.05999999959</v>
      </c>
      <c r="Q38" s="85"/>
    </row>
    <row r="39" spans="1:17" s="88" customFormat="1" ht="11.25" customHeight="1">
      <c r="A39" s="97"/>
      <c r="B39" s="97"/>
      <c r="C39" s="98" t="s">
        <v>25</v>
      </c>
      <c r="D39" s="87" t="s">
        <v>47</v>
      </c>
      <c r="E39" s="58"/>
      <c r="F39" s="58"/>
      <c r="G39" s="58"/>
      <c r="H39" s="58"/>
      <c r="I39" s="58"/>
      <c r="K39" s="89">
        <v>3150000</v>
      </c>
      <c r="N39" s="89">
        <v>3150000</v>
      </c>
      <c r="P39" s="90">
        <f>+N39-K39</f>
        <v>0</v>
      </c>
      <c r="Q39" s="90"/>
    </row>
    <row r="40" spans="1:17" s="88" customFormat="1" ht="11.25">
      <c r="A40" s="97"/>
      <c r="B40" s="97"/>
      <c r="C40" s="98" t="s">
        <v>26</v>
      </c>
      <c r="D40" s="87" t="s">
        <v>48</v>
      </c>
      <c r="E40" s="58"/>
      <c r="F40" s="58"/>
      <c r="G40" s="58"/>
      <c r="H40" s="58"/>
      <c r="I40" s="58"/>
      <c r="K40" s="89">
        <v>707323.9</v>
      </c>
      <c r="N40" s="89">
        <v>630000</v>
      </c>
      <c r="P40" s="90">
        <f>+N40-K40</f>
        <v>-77323.90000000002</v>
      </c>
      <c r="Q40" s="90"/>
    </row>
    <row r="41" spans="1:17" s="88" customFormat="1" ht="11.25" customHeight="1">
      <c r="A41" s="97"/>
      <c r="B41" s="97"/>
      <c r="C41" s="98" t="s">
        <v>27</v>
      </c>
      <c r="D41" s="87" t="s">
        <v>49</v>
      </c>
      <c r="E41" s="58"/>
      <c r="F41" s="58"/>
      <c r="G41" s="58"/>
      <c r="H41" s="58"/>
      <c r="I41" s="58"/>
      <c r="K41" s="89">
        <v>1977450.15</v>
      </c>
      <c r="N41" s="89">
        <v>1839214.38</v>
      </c>
      <c r="P41" s="90">
        <f>+N41-K41</f>
        <v>-138235.77000000002</v>
      </c>
      <c r="Q41" s="90"/>
    </row>
    <row r="42" spans="1:17" s="88" customFormat="1" ht="11.25" customHeight="1">
      <c r="A42" s="97"/>
      <c r="B42" s="97"/>
      <c r="C42" s="98" t="s">
        <v>28</v>
      </c>
      <c r="D42" s="87" t="s">
        <v>50</v>
      </c>
      <c r="E42" s="58"/>
      <c r="F42" s="58"/>
      <c r="G42" s="58"/>
      <c r="H42" s="58"/>
      <c r="I42" s="58"/>
      <c r="J42" s="99"/>
      <c r="K42" s="99">
        <v>724648.81</v>
      </c>
      <c r="N42" s="99">
        <v>864291.42</v>
      </c>
      <c r="P42" s="90">
        <f>+N42-K42</f>
        <v>139642.61</v>
      </c>
      <c r="Q42" s="90"/>
    </row>
    <row r="43" spans="1:17" s="88" customFormat="1" ht="10.5" customHeight="1">
      <c r="A43" s="97"/>
      <c r="B43" s="97"/>
      <c r="C43" s="98" t="s">
        <v>29</v>
      </c>
      <c r="D43" s="87" t="s">
        <v>51</v>
      </c>
      <c r="E43" s="58"/>
      <c r="F43" s="58"/>
      <c r="G43" s="58"/>
      <c r="H43" s="58"/>
      <c r="I43" s="58"/>
      <c r="K43" s="89">
        <v>316007.92</v>
      </c>
      <c r="N43" s="89">
        <v>316007.92</v>
      </c>
      <c r="P43" s="90">
        <f>+N43-K43</f>
        <v>0</v>
      </c>
      <c r="Q43" s="90"/>
    </row>
    <row r="44" ht="6.75" customHeight="1" thickBot="1"/>
    <row r="45" spans="1:17" s="59" customFormat="1" ht="13.5" thickBot="1" thickTop="1">
      <c r="A45" s="91"/>
      <c r="B45" s="91"/>
      <c r="C45" s="91"/>
      <c r="D45" s="91"/>
      <c r="E45" s="100" t="s">
        <v>30</v>
      </c>
      <c r="J45" s="93"/>
      <c r="K45" s="93">
        <f>+K25+K37</f>
        <v>18410341.799999997</v>
      </c>
      <c r="N45" s="93">
        <f>+N25+N37</f>
        <v>18456295.91</v>
      </c>
      <c r="P45" s="94">
        <f>+K45-N45</f>
        <v>-45954.11000000313</v>
      </c>
      <c r="Q45" s="94"/>
    </row>
    <row r="46" spans="11:14" ht="13.5" customHeight="1" thickTop="1">
      <c r="K46" s="61">
        <f>+K45-K23</f>
        <v>0</v>
      </c>
      <c r="N46" s="61">
        <f>+N45-N23</f>
        <v>0</v>
      </c>
    </row>
    <row r="47" ht="14.25" customHeight="1">
      <c r="K47" s="101"/>
    </row>
    <row r="48" spans="1:256" s="57" customFormat="1" ht="26.25" customHeight="1">
      <c r="A48" s="62"/>
      <c r="B48" s="63"/>
      <c r="C48" s="63"/>
      <c r="D48" s="66" t="s">
        <v>53</v>
      </c>
      <c r="E48" s="66"/>
      <c r="F48" s="66"/>
      <c r="G48" s="66"/>
      <c r="H48" s="66"/>
      <c r="I48" s="66"/>
      <c r="J48" s="64"/>
      <c r="K48" s="67" t="s">
        <v>54</v>
      </c>
      <c r="L48" s="67"/>
      <c r="M48" s="67"/>
      <c r="N48" s="67"/>
      <c r="O48" s="67"/>
      <c r="Q48" s="65"/>
      <c r="R48" s="65"/>
      <c r="S48" s="65"/>
      <c r="T48" s="65"/>
      <c r="U48" s="65"/>
      <c r="V48" s="65"/>
      <c r="W48" s="65"/>
      <c r="X48" s="65"/>
      <c r="Y48" s="65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5:9" ht="12.75" customHeight="1">
      <c r="E49" s="70"/>
      <c r="F49" s="70"/>
      <c r="G49" s="70"/>
      <c r="H49" s="70"/>
      <c r="I49" s="70"/>
    </row>
  </sheetData>
  <sheetProtection/>
  <mergeCells count="35">
    <mergeCell ref="P42:Q42"/>
    <mergeCell ref="P43:Q43"/>
    <mergeCell ref="P45:Q45"/>
    <mergeCell ref="D48:I48"/>
    <mergeCell ref="K48:O48"/>
    <mergeCell ref="P35:Q35"/>
    <mergeCell ref="P37:Q37"/>
    <mergeCell ref="P38:Q38"/>
    <mergeCell ref="P39:Q39"/>
    <mergeCell ref="P40:Q40"/>
    <mergeCell ref="P41:Q41"/>
    <mergeCell ref="P29:Q29"/>
    <mergeCell ref="P30:Q30"/>
    <mergeCell ref="P31:Q31"/>
    <mergeCell ref="P32:Q32"/>
    <mergeCell ref="P33:Q33"/>
    <mergeCell ref="P34:Q34"/>
    <mergeCell ref="P21:Q21"/>
    <mergeCell ref="P23:Q23"/>
    <mergeCell ref="P25:Q25"/>
    <mergeCell ref="P26:Q26"/>
    <mergeCell ref="P27:Q27"/>
    <mergeCell ref="P28:Q28"/>
    <mergeCell ref="P15:Q15"/>
    <mergeCell ref="P16:Q16"/>
    <mergeCell ref="P17:Q17"/>
    <mergeCell ref="P18:Q18"/>
    <mergeCell ref="P19:Q19"/>
    <mergeCell ref="P20:Q20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68" t="s">
        <v>83</v>
      </c>
      <c r="B3" s="68"/>
      <c r="C3" s="68"/>
      <c r="D3" s="68"/>
      <c r="E3" s="68"/>
      <c r="F3" s="68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2019</v>
      </c>
      <c r="E5" s="12"/>
      <c r="F5" s="11">
        <v>2018</v>
      </c>
    </row>
    <row r="6" spans="1:8" ht="12.75">
      <c r="A6" s="13" t="s">
        <v>55</v>
      </c>
      <c r="G6" s="14"/>
      <c r="H6" s="14">
        <f>+D8-F8</f>
        <v>-15367097.100000001</v>
      </c>
    </row>
    <row r="7" ht="12.75">
      <c r="A7" s="13"/>
    </row>
    <row r="8" spans="2:256" ht="12.75">
      <c r="B8" s="13" t="s">
        <v>56</v>
      </c>
      <c r="C8" s="15"/>
      <c r="D8" s="14">
        <v>18549374.79</v>
      </c>
      <c r="E8" s="15"/>
      <c r="F8" s="14">
        <v>33916471.89</v>
      </c>
      <c r="G8" s="16"/>
      <c r="H8" s="16">
        <f>+D10-F10</f>
        <v>-13374018.840000002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6">
        <v>14849832.35</v>
      </c>
      <c r="E10" s="24"/>
      <c r="F10" s="16">
        <v>28223851.19</v>
      </c>
      <c r="G10" s="25"/>
      <c r="H10" s="25">
        <f>+D12-F12</f>
        <v>-1993078.2599999998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3699542.4399999995</v>
      </c>
      <c r="F12" s="30">
        <f>+F8-F10</f>
        <v>5692620.699999999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-91671.03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-106426.78999999998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133617.84</v>
      </c>
      <c r="E16" s="38"/>
      <c r="F16" s="36">
        <v>225288.87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151531.92</v>
      </c>
      <c r="E17" s="35"/>
      <c r="F17" s="31">
        <v>257958.71</v>
      </c>
      <c r="G17" s="31"/>
      <c r="H17" s="31">
        <f t="shared" si="0"/>
        <v>-717801.4599999998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50597.72</v>
      </c>
      <c r="E18" s="35"/>
      <c r="F18" s="31">
        <v>84478.68</v>
      </c>
      <c r="G18" s="31"/>
      <c r="H18" s="31">
        <f t="shared" si="0"/>
        <v>-251974.19999999998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879842.18</v>
      </c>
      <c r="E19" s="35"/>
      <c r="F19" s="31">
        <v>1597643.64</v>
      </c>
      <c r="G19" s="31"/>
      <c r="H19" s="31">
        <f t="shared" si="0"/>
        <v>-389094.45999999996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223765.47</v>
      </c>
      <c r="E20" s="35"/>
      <c r="F20" s="31">
        <v>475739.67</v>
      </c>
      <c r="G20" s="31"/>
      <c r="H20" s="31">
        <f t="shared" si="0"/>
        <v>-345998.9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546333.53</v>
      </c>
      <c r="E21" s="35"/>
      <c r="F21" s="31">
        <v>935427.99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463832.26</v>
      </c>
      <c r="E22" s="35"/>
      <c r="F22" s="31">
        <v>809831.16</v>
      </c>
      <c r="G22" s="25"/>
      <c r="H22" s="25">
        <f t="shared" si="0"/>
        <v>-1936847.7999999998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2449520.92</v>
      </c>
      <c r="F24" s="30">
        <f>SUM(F16:F23)</f>
        <v>4386368.72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-56230.45999999996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1250021.5199999996</v>
      </c>
      <c r="E27" s="38"/>
      <c r="F27" s="36">
        <f>+F12-F24</f>
        <v>1306251.9799999995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-305934.36000000004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382174.2</v>
      </c>
      <c r="E31" s="38"/>
      <c r="F31" s="36">
        <v>688108.56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3555.9</v>
      </c>
      <c r="E32" s="38"/>
      <c r="F32" s="36">
        <v>15640.04</v>
      </c>
      <c r="G32" s="43"/>
      <c r="H32" s="43">
        <f t="shared" si="1"/>
        <v>261788.04000000015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864291.4199999996</v>
      </c>
      <c r="E34" s="38"/>
      <c r="F34" s="48">
        <f>+F27-F31-F32</f>
        <v>602503.3799999994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261788.04000000015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864291.4199999996</v>
      </c>
      <c r="E38" s="38"/>
      <c r="F38" s="48">
        <f>+F34-F36</f>
        <v>602503.3799999994</v>
      </c>
      <c r="G38" s="43"/>
      <c r="H38" s="43">
        <f>+D40-F40</f>
        <v>-143407.974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143407.974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17413.915</v>
      </c>
      <c r="G41" s="43"/>
      <c r="H41" s="43">
        <f t="shared" si="1"/>
        <v>422609.94900000014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864291.4199999996</v>
      </c>
      <c r="E43" s="53"/>
      <c r="F43" s="54">
        <f>+F38-F40-F41-0.02</f>
        <v>441681.47099999944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69" t="s">
        <v>78</v>
      </c>
      <c r="E47" s="69"/>
      <c r="F47" s="69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2019-08-14T19:41:39Z</cp:lastPrinted>
  <dcterms:created xsi:type="dcterms:W3CDTF">2019-04-29T15:21:29Z</dcterms:created>
  <dcterms:modified xsi:type="dcterms:W3CDTF">2019-08-14T19:41:45Z</dcterms:modified>
  <cp:category/>
  <cp:version/>
  <cp:contentType/>
  <cp:contentStatus/>
</cp:coreProperties>
</file>