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isi.buruca.GLOBAL\Documents\Capacitación Deisi\Preparación y Carga de Estados Financieros Bolsa de Valores Distribuidoras\Agosto 2019\"/>
    </mc:Choice>
  </mc:AlternateContent>
  <xr:revisionPtr revIDLastSave="0" documentId="13_ncr:1_{60A46205-0CAF-4A7E-94DA-E327F20D2A5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V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7" i="1" l="1"/>
  <c r="C95" i="1"/>
  <c r="C91" i="1"/>
  <c r="C90" i="1"/>
  <c r="C89" i="1"/>
  <c r="C84" i="1"/>
  <c r="C83" i="1"/>
  <c r="C82" i="1"/>
  <c r="C81" i="1"/>
  <c r="C77" i="1"/>
  <c r="C76" i="1"/>
  <c r="C62" i="1"/>
  <c r="C61" i="1" s="1"/>
  <c r="C60" i="1"/>
  <c r="C59" i="1"/>
  <c r="C58" i="1"/>
  <c r="C56" i="1"/>
  <c r="C50" i="1"/>
  <c r="C49" i="1"/>
  <c r="C48" i="1"/>
  <c r="C47" i="1"/>
  <c r="C46" i="1"/>
  <c r="C42" i="1"/>
  <c r="C40" i="1"/>
  <c r="C39" i="1"/>
  <c r="C38" i="1"/>
  <c r="C35" i="1"/>
  <c r="C34" i="1"/>
  <c r="C33" i="1"/>
  <c r="C27" i="1"/>
  <c r="C26" i="1"/>
  <c r="C25" i="1"/>
  <c r="C23" i="1"/>
  <c r="C21" i="1"/>
  <c r="C20" i="1"/>
  <c r="C11" i="1"/>
  <c r="C10" i="1"/>
  <c r="C14" i="1"/>
  <c r="C8" i="1"/>
  <c r="C13" i="1" l="1"/>
  <c r="C65" i="1"/>
  <c r="C22" i="1" l="1"/>
  <c r="C37" i="1"/>
  <c r="C36" i="1" l="1"/>
  <c r="C12" i="1"/>
  <c r="C79" i="1"/>
  <c r="C86" i="1"/>
  <c r="C52" i="1"/>
  <c r="C87" i="1" l="1"/>
  <c r="C93" i="1" s="1"/>
  <c r="C99" i="1" s="1"/>
  <c r="C103" i="1" s="1"/>
  <c r="C102" i="1" l="1"/>
  <c r="C44" i="1" l="1"/>
  <c r="C54" i="1" s="1"/>
  <c r="C67" i="1" s="1"/>
  <c r="C70" i="1" s="1"/>
  <c r="C29" i="1" l="1"/>
  <c r="C18" i="1"/>
  <c r="C31" i="1" l="1"/>
  <c r="C69" i="1" s="1"/>
</calcChain>
</file>

<file path=xl/sharedStrings.xml><?xml version="1.0" encoding="utf-8"?>
<sst xmlns="http://schemas.openxmlformats.org/spreadsheetml/2006/main" count="72" uniqueCount="66">
  <si>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</si>
  <si>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</si>
  <si>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</si>
  <si>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</si>
  <si>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</si>
  <si>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</si>
  <si>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</si>
  <si>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</si>
  <si>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</si>
  <si>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</si>
  <si>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</si>
  <si>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</si>
  <si>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</si>
  <si>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</si>
  <si>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</si>
  <si>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</si>
  <si>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</si>
  <si>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</si>
  <si>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</si>
  <si>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</si>
  <si>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</si>
  <si>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</si>
  <si>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</si>
  <si>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</si>
  <si>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</si>
  <si>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</si>
  <si>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</si>
  <si>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</si>
  <si>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</si>
  <si>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</si>
  <si>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Otros pasivos: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</si>
  <si>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</si>
  <si>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</si>
  <si>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</si>
  <si>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</si>
  <si>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</si>
  <si>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</si>
  <si>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</si>
  <si>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</si>
  <si>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</si>
  <si>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</si>
  <si>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</si>
  <si>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</si>
  <si>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</si>
  <si>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</si>
  <si>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</si>
  <si>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</si>
  <si>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</si>
  <si>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</si>
  <si>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</si>
  <si>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</si>
  <si>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</si>
  <si>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</si>
  <si>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</si>
  <si>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</si>
  <si>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</si>
  <si>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</si>
  <si>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</si>
  <si>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</si>
  <si>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</si>
  <si>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Año: 2019</t>
  </si>
  <si>
    <t>Activos por derecho de uso neto</t>
  </si>
  <si>
    <t xml:space="preserve">Obligación de arrendamiento </t>
  </si>
  <si>
    <t>Agosto</t>
  </si>
  <si>
    <t>Balance General al 31 de Agosto 2019</t>
  </si>
  <si>
    <t>Estado de Resultados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</si>
</sst>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 applyAlignment="1"/>
    <xf numFmtId="164" fontId="0" fillId="0" borderId="0" xfId="1" applyFont="1"/>
    <xf numFmtId="164" fontId="2" fillId="5" borderId="0" xfId="1" applyFont="1" applyFill="1" applyAlignment="1">
      <alignment horizontal="center" wrapText="1"/>
    </xf>
    <xf numFmtId="164" fontId="3" fillId="5" borderId="0" xfId="1" applyFont="1" applyFill="1" applyAlignment="1">
      <alignment horizontal="right" wrapText="1"/>
    </xf>
    <xf numFmtId="164" fontId="0" fillId="0" borderId="0" xfId="0" applyNumberFormat="1"/>
    <xf numFmtId="164" fontId="0" fillId="4" borderId="0" xfId="1" applyFont="1" applyFill="1"/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164" fontId="0" fillId="0" borderId="0" xfId="1" applyFont="1" applyFill="1"/>
    <xf numFmtId="164" fontId="4" fillId="0" borderId="0" xfId="1" applyFont="1" applyFill="1"/>
    <xf numFmtId="17" fontId="2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47625</xdr:colOff>
      <xdr:row>16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47625</xdr:colOff>
      <xdr:row>18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47625</xdr:colOff>
      <xdr:row>27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47625</xdr:colOff>
      <xdr:row>29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47625</xdr:colOff>
      <xdr:row>42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47625</xdr:colOff>
      <xdr:row>44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47625</xdr:colOff>
      <xdr:row>52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47625</xdr:colOff>
      <xdr:row>54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47625</xdr:colOff>
      <xdr:row>65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47625</xdr:colOff>
      <xdr:row>77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47625</xdr:colOff>
      <xdr:row>79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47625</xdr:colOff>
      <xdr:row>84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47625</xdr:colOff>
      <xdr:row>87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47625</xdr:colOff>
      <xdr:row>93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47625</xdr:colOff>
      <xdr:row>97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47625</xdr:colOff>
      <xdr:row>16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47625</xdr:colOff>
      <xdr:row>18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47625</xdr:colOff>
      <xdr:row>27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47625</xdr:colOff>
      <xdr:row>29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47625</xdr:colOff>
      <xdr:row>42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47625</xdr:colOff>
      <xdr:row>44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47625</xdr:colOff>
      <xdr:row>52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47625</xdr:colOff>
      <xdr:row>54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47625</xdr:colOff>
      <xdr:row>65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47625</xdr:colOff>
      <xdr:row>77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47625</xdr:colOff>
      <xdr:row>79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47625</xdr:colOff>
      <xdr:row>84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47625</xdr:colOff>
      <xdr:row>87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47625</xdr:colOff>
      <xdr:row>93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47625</xdr:colOff>
      <xdr:row>97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isi.buruca.GLOBAL/Documents/Capacitaci&#243;n%20Deisi/Preparaci&#243;n%20y%20Carga%20de%20Estados%20Financieros%20Bolsa%20de%20Valores%20Distribuidoras/EF%20DisCos%20-%20Agosto%202019%20vWDESK%20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 2008 OK"/>
      <sheetName val="Integración dic 2007 OK"/>
      <sheetName val="Saldos Agosto"/>
      <sheetName val="Ingresos-Gastos Interco"/>
      <sheetName val="Eliminaciones"/>
      <sheetName val="Garantías CP"/>
      <sheetName val="Integraciones de cuentas"/>
      <sheetName val="FLUJO AES"/>
      <sheetName val="FLUJO CAESS"/>
      <sheetName val="FLUJO DEUSEM"/>
      <sheetName val="FLUJO EEO"/>
      <sheetName val="FLUJO CLESA"/>
      <sheetName val="BG"/>
      <sheetName val="ER"/>
      <sheetName val="FLUJO"/>
      <sheetName val="FLUJOS - HT"/>
      <sheetName val="Notas e Info"/>
      <sheetName val="ER Trimestral"/>
      <sheetName val="FLUJO Trimestre"/>
      <sheetName val="ECPN AES"/>
      <sheetName val="ECPN CAESS"/>
      <sheetName val="ECPN DEUSEM"/>
      <sheetName val="ECPN EEO"/>
      <sheetName val="ECPN CLESA"/>
      <sheetName val="Préstamos LP"/>
      <sheetName val="ER Presentación"/>
      <sheetName val="FLUJO Presentación"/>
      <sheetName val="Sheet1"/>
      <sheetName val="Caratula"/>
      <sheetName val="Sheet3"/>
      <sheetName val="Deuda LT E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E11">
            <v>17187</v>
          </cell>
          <cell r="Q11">
            <v>15819</v>
          </cell>
        </row>
        <row r="12">
          <cell r="Q12">
            <v>19208</v>
          </cell>
        </row>
        <row r="13">
          <cell r="Q13">
            <v>14447</v>
          </cell>
        </row>
        <row r="14">
          <cell r="Q14">
            <v>4983</v>
          </cell>
        </row>
        <row r="16">
          <cell r="Q16">
            <v>0</v>
          </cell>
        </row>
        <row r="17">
          <cell r="Q17">
            <v>0</v>
          </cell>
        </row>
        <row r="18">
          <cell r="Q18">
            <v>743</v>
          </cell>
        </row>
        <row r="22">
          <cell r="Q22">
            <v>1</v>
          </cell>
        </row>
        <row r="24">
          <cell r="Q24">
            <v>748</v>
          </cell>
        </row>
        <row r="26">
          <cell r="Q26">
            <v>20662</v>
          </cell>
        </row>
        <row r="27">
          <cell r="Q27">
            <v>87463</v>
          </cell>
        </row>
        <row r="28">
          <cell r="Q28">
            <v>805</v>
          </cell>
        </row>
        <row r="29">
          <cell r="Q29">
            <v>1279</v>
          </cell>
        </row>
        <row r="30">
          <cell r="Q30">
            <v>0</v>
          </cell>
        </row>
        <row r="37">
          <cell r="Q37">
            <v>14133</v>
          </cell>
        </row>
        <row r="38">
          <cell r="Q38">
            <v>9865</v>
          </cell>
        </row>
        <row r="39">
          <cell r="Q39">
            <v>831</v>
          </cell>
        </row>
        <row r="40">
          <cell r="Q40">
            <v>8979</v>
          </cell>
        </row>
        <row r="41">
          <cell r="Q41">
            <v>3087</v>
          </cell>
        </row>
        <row r="43">
          <cell r="Q43">
            <v>4149</v>
          </cell>
        </row>
        <row r="44">
          <cell r="Q44">
            <v>1432</v>
          </cell>
        </row>
        <row r="45">
          <cell r="Q45">
            <v>110</v>
          </cell>
        </row>
        <row r="46">
          <cell r="Q46">
            <v>3173</v>
          </cell>
        </row>
        <row r="49">
          <cell r="Q49">
            <v>54116</v>
          </cell>
        </row>
        <row r="51">
          <cell r="Q51">
            <v>1235</v>
          </cell>
        </row>
        <row r="52">
          <cell r="Q52">
            <v>492</v>
          </cell>
        </row>
        <row r="53">
          <cell r="Q53">
            <v>4009</v>
          </cell>
        </row>
        <row r="55">
          <cell r="Q55">
            <v>7948</v>
          </cell>
        </row>
        <row r="59">
          <cell r="Q59">
            <v>34363</v>
          </cell>
        </row>
        <row r="60">
          <cell r="Q60">
            <v>9290</v>
          </cell>
        </row>
        <row r="61">
          <cell r="Q61">
            <v>6915</v>
          </cell>
        </row>
        <row r="62">
          <cell r="Q62">
            <v>1599</v>
          </cell>
        </row>
        <row r="64">
          <cell r="Q64">
            <v>432</v>
          </cell>
        </row>
        <row r="66">
          <cell r="Q66">
            <v>166158</v>
          </cell>
        </row>
      </sheetData>
      <sheetData sheetId="13">
        <row r="10">
          <cell r="E10">
            <v>296384</v>
          </cell>
          <cell r="Q10">
            <v>99715</v>
          </cell>
        </row>
        <row r="11">
          <cell r="Q11">
            <v>8083</v>
          </cell>
        </row>
        <row r="14">
          <cell r="Q14">
            <v>69173</v>
          </cell>
        </row>
        <row r="15">
          <cell r="Q15">
            <v>4754</v>
          </cell>
        </row>
        <row r="16">
          <cell r="Q16">
            <v>10731.4908</v>
          </cell>
        </row>
        <row r="17">
          <cell r="Q17">
            <v>4893</v>
          </cell>
        </row>
        <row r="18">
          <cell r="Q18">
            <v>1635.5091999999997</v>
          </cell>
        </row>
        <row r="19">
          <cell r="Q19">
            <v>304</v>
          </cell>
        </row>
        <row r="23">
          <cell r="Q23">
            <v>0</v>
          </cell>
        </row>
        <row r="24">
          <cell r="Q24">
            <v>-1763</v>
          </cell>
        </row>
        <row r="25">
          <cell r="Q25">
            <v>0</v>
          </cell>
        </row>
        <row r="27">
          <cell r="Q27">
            <v>-5106</v>
          </cell>
        </row>
        <row r="31">
          <cell r="Q31">
            <v>9246</v>
          </cell>
        </row>
        <row r="32">
          <cell r="Q32">
            <v>192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showGridLines="0" tabSelected="1" zoomScaleNormal="100" workbookViewId="0">
      <pane ySplit="6" topLeftCell="A65" activePane="bottomLeft" state="frozen"/>
      <selection pane="bottomLeft" activeCell="A88" sqref="A88"/>
    </sheetView>
  </sheetViews>
  <sheetFormatPr baseColWidth="10" defaultColWidth="11.42578125" defaultRowHeight="12.75" x14ac:dyDescent="0.2"/>
  <cols>
    <col min="1" max="1" width="39.28515625" bestFit="1" customWidth="1"/>
    <col min="2" max="2" width="3" style="7" customWidth="1"/>
    <col min="3" max="3" width="12.28515625" style="7" bestFit="1" customWidth="1"/>
    <col min="5" max="5" width="13.85546875" bestFit="1" customWidth="1"/>
  </cols>
  <sheetData>
    <row r="1" spans="1:5" ht="5.25" customHeight="1" x14ac:dyDescent="0.2">
      <c r="A1" s="4"/>
      <c r="B1" s="11"/>
      <c r="C1" s="11"/>
    </row>
    <row r="2" spans="1:5" ht="12.75" customHeight="1" x14ac:dyDescent="0.2">
      <c r="A2" s="18" t="s">
        <v>64</v>
      </c>
      <c r="B2" s="18"/>
      <c r="C2" s="18"/>
    </row>
    <row r="3" spans="1:5" ht="12.75" customHeight="1" x14ac:dyDescent="0.2">
      <c r="A3" s="18" t="s">
        <v>0</v>
      </c>
      <c r="B3" s="18"/>
      <c r="C3" s="18"/>
    </row>
    <row r="4" spans="1:5" ht="12.75" customHeight="1" x14ac:dyDescent="0.2">
      <c r="A4" s="12"/>
      <c r="C4" s="16" t="s">
        <v>63</v>
      </c>
    </row>
    <row r="5" spans="1:5" x14ac:dyDescent="0.2">
      <c r="A5" s="13"/>
      <c r="C5" s="17">
        <v>2019</v>
      </c>
    </row>
    <row r="6" spans="1:5" x14ac:dyDescent="0.2">
      <c r="A6" s="1" t="s">
        <v>60</v>
      </c>
      <c r="C6" s="8" t="s">
        <v>40</v>
      </c>
    </row>
    <row r="7" spans="1:5" x14ac:dyDescent="0.2">
      <c r="A7" s="5"/>
    </row>
    <row r="8" spans="1:5" x14ac:dyDescent="0.2">
      <c r="A8" s="2" t="s">
        <v>1</v>
      </c>
      <c r="C8" s="14">
        <f>+[1]BG!$Q$11</f>
        <v>15819</v>
      </c>
      <c r="D8" s="10"/>
      <c r="E8" s="10"/>
    </row>
    <row r="9" spans="1:5" x14ac:dyDescent="0.2">
      <c r="A9" s="2" t="s">
        <v>2</v>
      </c>
      <c r="C9" s="14"/>
      <c r="D9" s="10"/>
      <c r="E9" s="10"/>
    </row>
    <row r="10" spans="1:5" x14ac:dyDescent="0.2">
      <c r="A10" s="2" t="s">
        <v>3</v>
      </c>
      <c r="C10" s="14">
        <f>+[1]BG!$Q$12</f>
        <v>19208</v>
      </c>
      <c r="D10" s="10"/>
      <c r="E10" s="10"/>
    </row>
    <row r="11" spans="1:5" x14ac:dyDescent="0.2">
      <c r="A11" s="2" t="s">
        <v>4</v>
      </c>
      <c r="C11" s="14">
        <f>+[1]BG!$Q$13</f>
        <v>14447</v>
      </c>
      <c r="D11" s="10"/>
      <c r="E11" s="10"/>
    </row>
    <row r="12" spans="1:5" x14ac:dyDescent="0.2">
      <c r="A12" s="2" t="s">
        <v>5</v>
      </c>
      <c r="C12" s="14">
        <f>+[1]BG!$Q$14</f>
        <v>4983</v>
      </c>
      <c r="D12" s="10"/>
      <c r="E12" s="10"/>
    </row>
    <row r="13" spans="1:5" x14ac:dyDescent="0.2">
      <c r="A13" s="2" t="s">
        <v>59</v>
      </c>
      <c r="C13" s="14">
        <f>+[1]BG!$Q$16</f>
        <v>0</v>
      </c>
      <c r="D13" s="10"/>
      <c r="E13" s="10"/>
    </row>
    <row r="14" spans="1:5" x14ac:dyDescent="0.2">
      <c r="A14" s="2" t="s">
        <v>6</v>
      </c>
      <c r="C14" s="14">
        <f>+[1]BG!$Q$17+[1]BG!$Q$18</f>
        <v>743</v>
      </c>
      <c r="D14" s="10"/>
      <c r="E14" s="10"/>
    </row>
    <row r="15" spans="1:5" x14ac:dyDescent="0.2">
      <c r="A15" s="2" t="s">
        <v>7</v>
      </c>
      <c r="D15" s="10"/>
      <c r="E15" s="10"/>
    </row>
    <row r="16" spans="1:5" x14ac:dyDescent="0.2">
      <c r="A16" s="2" t="s">
        <v>8</v>
      </c>
      <c r="C16" s="7">
        <v>0</v>
      </c>
      <c r="D16" s="10"/>
      <c r="E16" s="10"/>
    </row>
    <row r="17" spans="1:5" ht="6.75" customHeight="1" x14ac:dyDescent="0.2">
      <c r="A17" s="6"/>
      <c r="D17" s="10"/>
      <c r="E17" s="10"/>
    </row>
    <row r="18" spans="1:5" x14ac:dyDescent="0.2">
      <c r="A18" s="3" t="s">
        <v>9</v>
      </c>
      <c r="C18" s="9">
        <f>SUM(C8:C17)</f>
        <v>55200</v>
      </c>
      <c r="D18" s="10"/>
      <c r="E18" s="10"/>
    </row>
    <row r="19" spans="1:5" ht="6.75" customHeight="1" x14ac:dyDescent="0.2">
      <c r="A19" s="6"/>
      <c r="D19" s="10"/>
      <c r="E19" s="10"/>
    </row>
    <row r="20" spans="1:5" x14ac:dyDescent="0.2">
      <c r="A20" s="2" t="s">
        <v>10</v>
      </c>
      <c r="C20" s="14">
        <f>+[1]BG!$Q$22</f>
        <v>1</v>
      </c>
      <c r="D20" s="10"/>
      <c r="E20" s="10"/>
    </row>
    <row r="21" spans="1:5" x14ac:dyDescent="0.2">
      <c r="A21" s="2" t="s">
        <v>11</v>
      </c>
      <c r="C21" s="14">
        <f>+[1]BG!$Q$24</f>
        <v>748</v>
      </c>
      <c r="D21" s="10"/>
      <c r="E21" s="10"/>
    </row>
    <row r="22" spans="1:5" x14ac:dyDescent="0.2">
      <c r="A22" s="2" t="s">
        <v>12</v>
      </c>
      <c r="C22" s="14">
        <f>+[1]BG!$Q$26</f>
        <v>20662</v>
      </c>
      <c r="D22" s="10"/>
      <c r="E22" s="10"/>
    </row>
    <row r="23" spans="1:5" x14ac:dyDescent="0.2">
      <c r="A23" s="2" t="s">
        <v>13</v>
      </c>
      <c r="C23" s="14">
        <f>+[1]BG!$Q$27</f>
        <v>87463</v>
      </c>
      <c r="D23" s="10"/>
      <c r="E23" s="10"/>
    </row>
    <row r="24" spans="1:5" x14ac:dyDescent="0.2">
      <c r="A24" s="2" t="s">
        <v>14</v>
      </c>
      <c r="C24" s="14"/>
      <c r="D24" s="10"/>
      <c r="E24" s="10"/>
    </row>
    <row r="25" spans="1:5" x14ac:dyDescent="0.2">
      <c r="A25" s="2" t="s">
        <v>15</v>
      </c>
      <c r="C25" s="14">
        <f>+[1]BG!$Q$28</f>
        <v>805</v>
      </c>
      <c r="D25" s="10"/>
      <c r="E25" s="10"/>
    </row>
    <row r="26" spans="1:5" x14ac:dyDescent="0.2">
      <c r="A26" s="2" t="s">
        <v>61</v>
      </c>
      <c r="C26" s="14">
        <f>+[1]BG!$Q$29</f>
        <v>1279</v>
      </c>
      <c r="D26" s="10"/>
      <c r="E26" s="10"/>
    </row>
    <row r="27" spans="1:5" x14ac:dyDescent="0.2">
      <c r="A27" s="2" t="s">
        <v>16</v>
      </c>
      <c r="C27" s="14">
        <f>+[1]BG!$Q$30</f>
        <v>0</v>
      </c>
      <c r="D27" s="10"/>
      <c r="E27" s="10"/>
    </row>
    <row r="28" spans="1:5" ht="6.75" customHeight="1" x14ac:dyDescent="0.2">
      <c r="A28" s="6"/>
      <c r="D28" s="10"/>
      <c r="E28" s="10"/>
    </row>
    <row r="29" spans="1:5" x14ac:dyDescent="0.2">
      <c r="A29" s="3" t="s">
        <v>17</v>
      </c>
      <c r="C29" s="9">
        <f>SUM(C20:C28)</f>
        <v>110958</v>
      </c>
      <c r="D29" s="10"/>
      <c r="E29" s="10"/>
    </row>
    <row r="30" spans="1:5" ht="6.75" customHeight="1" x14ac:dyDescent="0.2">
      <c r="A30" s="6"/>
      <c r="D30" s="10"/>
      <c r="E30" s="10"/>
    </row>
    <row r="31" spans="1:5" x14ac:dyDescent="0.2">
      <c r="A31" s="3" t="s">
        <v>18</v>
      </c>
      <c r="C31" s="9">
        <f>+C18+C29</f>
        <v>166158</v>
      </c>
      <c r="D31" s="10"/>
      <c r="E31" s="10"/>
    </row>
    <row r="32" spans="1:5" ht="6.75" customHeight="1" x14ac:dyDescent="0.2">
      <c r="A32" s="6"/>
      <c r="D32" s="10"/>
      <c r="E32" s="10"/>
    </row>
    <row r="33" spans="1:5" x14ac:dyDescent="0.2">
      <c r="A33" s="2" t="s">
        <v>19</v>
      </c>
      <c r="C33" s="14">
        <f>+[1]BG!$Q$37</f>
        <v>14133</v>
      </c>
      <c r="D33" s="10"/>
      <c r="E33" s="10"/>
    </row>
    <row r="34" spans="1:5" x14ac:dyDescent="0.2">
      <c r="A34" s="2" t="s">
        <v>20</v>
      </c>
      <c r="C34" s="14">
        <f>+[1]BG!$Q$38</f>
        <v>9865</v>
      </c>
      <c r="D34" s="10"/>
      <c r="E34" s="10"/>
    </row>
    <row r="35" spans="1:5" x14ac:dyDescent="0.2">
      <c r="A35" s="2" t="s">
        <v>21</v>
      </c>
      <c r="C35" s="14">
        <f>+[1]BG!$Q$39</f>
        <v>831</v>
      </c>
      <c r="D35" s="10"/>
      <c r="E35" s="10"/>
    </row>
    <row r="36" spans="1:5" x14ac:dyDescent="0.2">
      <c r="A36" s="2" t="s">
        <v>22</v>
      </c>
      <c r="C36" s="14">
        <f>+[1]BG!$Q$40</f>
        <v>8979</v>
      </c>
      <c r="D36" s="10"/>
      <c r="E36" s="10"/>
    </row>
    <row r="37" spans="1:5" x14ac:dyDescent="0.2">
      <c r="A37" s="2" t="s">
        <v>23</v>
      </c>
      <c r="C37" s="14">
        <f>+[1]BG!$Q$41</f>
        <v>3087</v>
      </c>
      <c r="D37" s="10"/>
      <c r="E37" s="10"/>
    </row>
    <row r="38" spans="1:5" x14ac:dyDescent="0.2">
      <c r="A38" s="2" t="s">
        <v>24</v>
      </c>
      <c r="C38" s="14">
        <f>+[1]BG!$Q$43</f>
        <v>4149</v>
      </c>
      <c r="D38" s="10"/>
      <c r="E38" s="10"/>
    </row>
    <row r="39" spans="1:5" x14ac:dyDescent="0.2">
      <c r="A39" s="2" t="s">
        <v>25</v>
      </c>
      <c r="C39" s="7">
        <f>+[1]BG!$Q$44</f>
        <v>1432</v>
      </c>
      <c r="D39" s="10"/>
      <c r="E39" s="10"/>
    </row>
    <row r="40" spans="1:5" x14ac:dyDescent="0.2">
      <c r="A40" s="2" t="s">
        <v>62</v>
      </c>
      <c r="C40" s="7">
        <f>+[1]BG!$Q$45</f>
        <v>110</v>
      </c>
      <c r="D40" s="10"/>
      <c r="E40" s="10"/>
    </row>
    <row r="41" spans="1:5" x14ac:dyDescent="0.2">
      <c r="A41" s="2" t="s">
        <v>26</v>
      </c>
      <c r="D41" s="10"/>
      <c r="E41" s="10"/>
    </row>
    <row r="42" spans="1:5" x14ac:dyDescent="0.2">
      <c r="A42" s="2" t="s">
        <v>8</v>
      </c>
      <c r="C42" s="14">
        <f>+[1]BG!$Q$46</f>
        <v>3173</v>
      </c>
      <c r="D42" s="10"/>
      <c r="E42" s="10"/>
    </row>
    <row r="43" spans="1:5" ht="6.75" customHeight="1" x14ac:dyDescent="0.2">
      <c r="A43" s="6"/>
      <c r="D43" s="10"/>
      <c r="E43" s="10"/>
    </row>
    <row r="44" spans="1:5" x14ac:dyDescent="0.2">
      <c r="A44" s="3" t="s">
        <v>27</v>
      </c>
      <c r="C44" s="9">
        <f>SUM(C33:C43)</f>
        <v>45759</v>
      </c>
      <c r="D44" s="10"/>
      <c r="E44" s="10"/>
    </row>
    <row r="45" spans="1:5" ht="6.75" customHeight="1" x14ac:dyDescent="0.2">
      <c r="A45" s="6"/>
      <c r="D45" s="10"/>
      <c r="E45" s="10"/>
    </row>
    <row r="46" spans="1:5" x14ac:dyDescent="0.2">
      <c r="A46" s="2" t="s">
        <v>28</v>
      </c>
      <c r="C46" s="14">
        <f>+[1]BG!$Q$49</f>
        <v>54116</v>
      </c>
      <c r="D46" s="10"/>
      <c r="E46" s="10"/>
    </row>
    <row r="47" spans="1:5" x14ac:dyDescent="0.2">
      <c r="A47" s="2" t="s">
        <v>62</v>
      </c>
      <c r="C47" s="14">
        <f>+[1]BG!$Q$51</f>
        <v>1235</v>
      </c>
      <c r="D47" s="10"/>
      <c r="E47" s="10"/>
    </row>
    <row r="48" spans="1:5" x14ac:dyDescent="0.2">
      <c r="A48" s="2" t="s">
        <v>29</v>
      </c>
      <c r="C48" s="14">
        <f>+[1]BG!$Q$52</f>
        <v>492</v>
      </c>
      <c r="D48" s="10"/>
      <c r="E48" s="10"/>
    </row>
    <row r="49" spans="1:5" x14ac:dyDescent="0.2">
      <c r="A49" s="2" t="s">
        <v>14</v>
      </c>
      <c r="C49" s="14">
        <f>+[1]BG!$Q$55</f>
        <v>7948</v>
      </c>
      <c r="D49" s="10"/>
      <c r="E49" s="10"/>
    </row>
    <row r="50" spans="1:5" x14ac:dyDescent="0.2">
      <c r="A50" s="2" t="s">
        <v>30</v>
      </c>
      <c r="C50" s="14">
        <f>+[1]BG!$Q$53</f>
        <v>4009</v>
      </c>
      <c r="D50" s="10"/>
      <c r="E50" s="10"/>
    </row>
    <row r="51" spans="1:5" ht="6.75" customHeight="1" x14ac:dyDescent="0.2">
      <c r="A51" s="6"/>
      <c r="D51" s="10"/>
      <c r="E51" s="10"/>
    </row>
    <row r="52" spans="1:5" x14ac:dyDescent="0.2">
      <c r="A52" s="3" t="s">
        <v>31</v>
      </c>
      <c r="C52" s="9">
        <f>SUM(C46:C51)</f>
        <v>67800</v>
      </c>
      <c r="D52" s="10"/>
      <c r="E52" s="10"/>
    </row>
    <row r="53" spans="1:5" ht="6.75" customHeight="1" x14ac:dyDescent="0.2">
      <c r="A53" s="6"/>
      <c r="D53" s="10"/>
      <c r="E53" s="10"/>
    </row>
    <row r="54" spans="1:5" x14ac:dyDescent="0.2">
      <c r="A54" s="3" t="s">
        <v>32</v>
      </c>
      <c r="C54" s="9">
        <f>+C44+C52</f>
        <v>113559</v>
      </c>
      <c r="D54" s="10"/>
      <c r="E54" s="10"/>
    </row>
    <row r="55" spans="1:5" ht="6.75" customHeight="1" x14ac:dyDescent="0.2">
      <c r="A55" s="6"/>
      <c r="D55" s="10"/>
      <c r="E55" s="10"/>
    </row>
    <row r="56" spans="1:5" x14ac:dyDescent="0.2">
      <c r="A56" s="2" t="s">
        <v>33</v>
      </c>
      <c r="C56" s="14">
        <f>+[1]BG!$Q$64</f>
        <v>432</v>
      </c>
      <c r="D56" s="10"/>
      <c r="E56" s="10"/>
    </row>
    <row r="57" spans="1:5" ht="6.75" customHeight="1" x14ac:dyDescent="0.2">
      <c r="A57" s="6"/>
      <c r="C57" s="14"/>
      <c r="D57" s="10"/>
      <c r="E57" s="10"/>
    </row>
    <row r="58" spans="1:5" x14ac:dyDescent="0.2">
      <c r="A58" s="2" t="s">
        <v>34</v>
      </c>
      <c r="C58" s="14">
        <f>+[1]BG!$Q$59</f>
        <v>34363</v>
      </c>
      <c r="D58" s="10"/>
      <c r="E58" s="10"/>
    </row>
    <row r="59" spans="1:5" x14ac:dyDescent="0.2">
      <c r="A59" s="2" t="s">
        <v>35</v>
      </c>
      <c r="C59" s="14">
        <f>+[1]BG!$Q$61</f>
        <v>6915</v>
      </c>
      <c r="D59" s="10"/>
      <c r="E59" s="10"/>
    </row>
    <row r="60" spans="1:5" x14ac:dyDescent="0.2">
      <c r="A60" s="2" t="s">
        <v>36</v>
      </c>
      <c r="C60" s="14">
        <f>+[1]BG!$Q$62</f>
        <v>1599</v>
      </c>
      <c r="D60" s="10"/>
      <c r="E60" s="10"/>
    </row>
    <row r="61" spans="1:5" x14ac:dyDescent="0.2">
      <c r="A61" s="2" t="s">
        <v>37</v>
      </c>
      <c r="C61" s="14">
        <f>+[1]BG!$Q$60-C62</f>
        <v>44</v>
      </c>
      <c r="D61" s="10"/>
      <c r="E61" s="10"/>
    </row>
    <row r="62" spans="1:5" x14ac:dyDescent="0.2">
      <c r="A62" s="2" t="s">
        <v>58</v>
      </c>
      <c r="C62" s="15">
        <f>+[1]ER!$Q$31</f>
        <v>9246</v>
      </c>
      <c r="D62" s="10"/>
      <c r="E62" s="10"/>
    </row>
    <row r="63" spans="1:5" x14ac:dyDescent="0.2">
      <c r="A63" s="2" t="s">
        <v>8</v>
      </c>
      <c r="D63" s="10"/>
      <c r="E63" s="10"/>
    </row>
    <row r="64" spans="1:5" ht="8.25" customHeight="1" x14ac:dyDescent="0.2">
      <c r="A64" s="6"/>
      <c r="D64" s="10"/>
      <c r="E64" s="10"/>
    </row>
    <row r="65" spans="1:5" x14ac:dyDescent="0.2">
      <c r="A65" s="3" t="s">
        <v>38</v>
      </c>
      <c r="C65" s="9">
        <f>SUM(C58:C64)</f>
        <v>52167</v>
      </c>
      <c r="D65" s="10"/>
      <c r="E65" s="10"/>
    </row>
    <row r="66" spans="1:5" x14ac:dyDescent="0.2">
      <c r="A66" s="6"/>
      <c r="D66" s="10"/>
      <c r="E66" s="10"/>
    </row>
    <row r="67" spans="1:5" x14ac:dyDescent="0.2">
      <c r="A67" s="3" t="s">
        <v>39</v>
      </c>
      <c r="C67" s="9">
        <f>+C54+C56+C65</f>
        <v>166158</v>
      </c>
      <c r="D67" s="10"/>
      <c r="E67" s="10"/>
    </row>
    <row r="68" spans="1:5" ht="6.75" customHeight="1" x14ac:dyDescent="0.2"/>
    <row r="69" spans="1:5" x14ac:dyDescent="0.2">
      <c r="C69" s="7">
        <f>+C31-C67</f>
        <v>0</v>
      </c>
    </row>
    <row r="70" spans="1:5" ht="12.75" customHeight="1" x14ac:dyDescent="0.2">
      <c r="C70" s="7">
        <f>+[1]BG!$Q$66-C67</f>
        <v>0</v>
      </c>
    </row>
    <row r="71" spans="1:5" ht="12.75" customHeight="1" x14ac:dyDescent="0.2">
      <c r="A71" s="18" t="s">
        <v>65</v>
      </c>
      <c r="B71" s="18"/>
      <c r="C71" s="18"/>
    </row>
    <row r="72" spans="1:5" ht="12.75" customHeight="1" x14ac:dyDescent="0.2">
      <c r="A72" s="18" t="s">
        <v>0</v>
      </c>
      <c r="B72" s="18"/>
      <c r="C72" s="18"/>
    </row>
    <row r="74" spans="1:5" x14ac:dyDescent="0.2">
      <c r="A74" s="1" t="s">
        <v>60</v>
      </c>
    </row>
    <row r="75" spans="1:5" ht="6.75" customHeight="1" x14ac:dyDescent="0.2">
      <c r="A75" s="5"/>
    </row>
    <row r="76" spans="1:5" x14ac:dyDescent="0.2">
      <c r="A76" s="2" t="s">
        <v>41</v>
      </c>
      <c r="C76" s="14">
        <f>+[1]ER!$Q$10</f>
        <v>99715</v>
      </c>
    </row>
    <row r="77" spans="1:5" x14ac:dyDescent="0.2">
      <c r="A77" s="2" t="s">
        <v>42</v>
      </c>
      <c r="C77" s="14">
        <f>+[1]ER!$Q$11</f>
        <v>8083</v>
      </c>
    </row>
    <row r="78" spans="1:5" ht="6.75" customHeight="1" x14ac:dyDescent="0.2">
      <c r="A78" s="6"/>
    </row>
    <row r="79" spans="1:5" x14ac:dyDescent="0.2">
      <c r="A79" s="3" t="s">
        <v>43</v>
      </c>
      <c r="C79" s="9">
        <f>SUM(C76:C78)</f>
        <v>107798</v>
      </c>
    </row>
    <row r="80" spans="1:5" ht="6.75" customHeight="1" x14ac:dyDescent="0.2">
      <c r="A80" s="6"/>
    </row>
    <row r="81" spans="1:3" x14ac:dyDescent="0.2">
      <c r="A81" s="2" t="s">
        <v>44</v>
      </c>
      <c r="C81" s="14">
        <f>+[1]ER!$Q$14</f>
        <v>69173</v>
      </c>
    </row>
    <row r="82" spans="1:3" x14ac:dyDescent="0.2">
      <c r="A82" s="2" t="s">
        <v>45</v>
      </c>
      <c r="C82" s="14">
        <f>+[1]ER!$Q$15+[1]ER!$Q$16+[1]ER!$Q$18</f>
        <v>17121</v>
      </c>
    </row>
    <row r="83" spans="1:3" x14ac:dyDescent="0.2">
      <c r="A83" s="2" t="s">
        <v>46</v>
      </c>
      <c r="C83" s="14">
        <f>+[1]ER!$Q$17</f>
        <v>4893</v>
      </c>
    </row>
    <row r="84" spans="1:3" x14ac:dyDescent="0.2">
      <c r="A84" s="2" t="s">
        <v>47</v>
      </c>
      <c r="C84" s="14">
        <f>+[1]ER!$Q$19</f>
        <v>304</v>
      </c>
    </row>
    <row r="85" spans="1:3" ht="6.75" customHeight="1" x14ac:dyDescent="0.2">
      <c r="A85" s="6"/>
    </row>
    <row r="86" spans="1:3" x14ac:dyDescent="0.2">
      <c r="A86" s="3" t="s">
        <v>48</v>
      </c>
      <c r="C86" s="9">
        <f>SUM(C81:C85)</f>
        <v>91491</v>
      </c>
    </row>
    <row r="87" spans="1:3" x14ac:dyDescent="0.2">
      <c r="A87" s="3" t="s">
        <v>49</v>
      </c>
      <c r="C87" s="9">
        <f>+C79-C86</f>
        <v>16307</v>
      </c>
    </row>
    <row r="88" spans="1:3" ht="6.75" customHeight="1" x14ac:dyDescent="0.2">
      <c r="A88" s="6"/>
    </row>
    <row r="89" spans="1:3" x14ac:dyDescent="0.2">
      <c r="A89" s="2" t="s">
        <v>50</v>
      </c>
      <c r="C89" s="14">
        <f>+[1]ER!$Q$23</f>
        <v>0</v>
      </c>
    </row>
    <row r="90" spans="1:3" x14ac:dyDescent="0.2">
      <c r="A90" s="2" t="s">
        <v>51</v>
      </c>
      <c r="C90" s="14">
        <f>-[1]ER!$Q$24</f>
        <v>1763</v>
      </c>
    </row>
    <row r="91" spans="1:3" x14ac:dyDescent="0.2">
      <c r="A91" s="2" t="s">
        <v>52</v>
      </c>
      <c r="C91" s="14">
        <f>+[1]ER!$Q$25</f>
        <v>0</v>
      </c>
    </row>
    <row r="92" spans="1:3" ht="6.75" customHeight="1" x14ac:dyDescent="0.2">
      <c r="A92" s="6"/>
    </row>
    <row r="93" spans="1:3" x14ac:dyDescent="0.2">
      <c r="A93" s="3" t="s">
        <v>53</v>
      </c>
      <c r="C93" s="9">
        <f>+C87+C89-C90</f>
        <v>14544</v>
      </c>
    </row>
    <row r="94" spans="1:3" ht="6.75" customHeight="1" x14ac:dyDescent="0.2">
      <c r="A94" s="6"/>
    </row>
    <row r="95" spans="1:3" x14ac:dyDescent="0.2">
      <c r="A95" s="2" t="s">
        <v>54</v>
      </c>
      <c r="C95" s="14">
        <f>-[1]ER!$Q$27</f>
        <v>5106</v>
      </c>
    </row>
    <row r="96" spans="1:3" x14ac:dyDescent="0.2">
      <c r="A96" s="2" t="s">
        <v>55</v>
      </c>
      <c r="C96" s="14"/>
    </row>
    <row r="97" spans="1:3" x14ac:dyDescent="0.2">
      <c r="A97" s="2" t="s">
        <v>56</v>
      </c>
      <c r="C97" s="14">
        <f>+[1]ER!$Q$32</f>
        <v>192</v>
      </c>
    </row>
    <row r="98" spans="1:3" x14ac:dyDescent="0.2">
      <c r="A98" s="6"/>
    </row>
    <row r="99" spans="1:3" x14ac:dyDescent="0.2">
      <c r="A99" s="3" t="s">
        <v>57</v>
      </c>
      <c r="C99" s="9">
        <f>+C93-C95-C97</f>
        <v>9246</v>
      </c>
    </row>
    <row r="102" spans="1:3" x14ac:dyDescent="0.2">
      <c r="A102" s="10"/>
      <c r="C102" s="7">
        <f>+C99-C62</f>
        <v>0</v>
      </c>
    </row>
    <row r="103" spans="1:3" x14ac:dyDescent="0.2">
      <c r="C103" s="10">
        <f>-[1]ER!$Q$31+C99</f>
        <v>0</v>
      </c>
    </row>
  </sheetData>
  <mergeCells count="4">
    <mergeCell ref="A2:C2"/>
    <mergeCell ref="A3:C3"/>
    <mergeCell ref="A71:C71"/>
    <mergeCell ref="A72:C72"/>
  </mergeCells>
  <phoneticPr fontId="0" type="noConversion"/>
  <pageMargins left="0.75" right="0.75" top="0.6" bottom="0.56000000000000005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Deisi Yolanda Buruca Mendoza (SDEP)</cp:lastModifiedBy>
  <cp:lastPrinted>2019-09-27T21:35:28Z</cp:lastPrinted>
  <dcterms:created xsi:type="dcterms:W3CDTF">2008-03-26T01:30:43Z</dcterms:created>
  <dcterms:modified xsi:type="dcterms:W3CDTF">2019-09-27T21:35:42Z</dcterms:modified>
</cp:coreProperties>
</file>