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G40" i="2"/>
  <c r="C40" i="2"/>
  <c r="C36" i="2"/>
  <c r="G36" i="2"/>
  <c r="G32" i="2"/>
  <c r="C32" i="2"/>
  <c r="G25" i="2"/>
  <c r="C24" i="2"/>
  <c r="G21" i="2"/>
  <c r="C17" i="2"/>
  <c r="G17" i="2"/>
  <c r="G12" i="2"/>
  <c r="C12" i="2"/>
  <c r="G5" i="2"/>
  <c r="C5" i="2"/>
  <c r="C57" i="2" s="1"/>
  <c r="G62" i="1"/>
  <c r="C62" i="1"/>
  <c r="H62" i="1" s="1"/>
  <c r="G57" i="1"/>
  <c r="C57" i="1"/>
  <c r="G51" i="1"/>
  <c r="G54" i="1" s="1"/>
  <c r="G48" i="1"/>
  <c r="G45" i="1"/>
  <c r="G41" i="1"/>
  <c r="G38" i="1"/>
  <c r="C37" i="1"/>
  <c r="G33" i="1"/>
  <c r="C33" i="1"/>
  <c r="G30" i="1"/>
  <c r="C29" i="1"/>
  <c r="G27" i="1"/>
  <c r="C23" i="1"/>
  <c r="G23" i="1"/>
  <c r="C19" i="1"/>
  <c r="G19" i="1"/>
  <c r="G13" i="1"/>
  <c r="H13" i="1" s="1"/>
  <c r="C13" i="1"/>
  <c r="G9" i="1"/>
  <c r="G43" i="1" s="1"/>
  <c r="G55" i="1" s="1"/>
  <c r="C9" i="1"/>
  <c r="C55" i="1" l="1"/>
  <c r="H51" i="1" s="1"/>
  <c r="C58" i="2"/>
  <c r="A58" i="2" s="1"/>
  <c r="C59" i="2"/>
  <c r="G57" i="2"/>
  <c r="H10" i="2"/>
  <c r="H57" i="1"/>
  <c r="G58" i="2" l="1"/>
  <c r="E58" i="2" s="1"/>
  <c r="K55" i="1"/>
  <c r="G59" i="2" l="1"/>
</calcChain>
</file>

<file path=xl/sharedStrings.xml><?xml version="1.0" encoding="utf-8"?>
<sst xmlns="http://schemas.openxmlformats.org/spreadsheetml/2006/main" count="160" uniqueCount="133">
  <si>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</si>
  <si>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</si>
  <si>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</si>
  <si>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</si>
  <si>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</si>
  <si>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</si>
  <si>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</si>
  <si>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</si>
  <si>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</si>
  <si>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</si>
  <si>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</si>
  <si>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</si>
  <si>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</si>
  <si>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</si>
  <si>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</si>
  <si>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</si>
  <si>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</si>
  <si>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</si>
  <si>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</si>
  <si>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</si>
  <si>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</si>
  <si>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</si>
  <si>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</si>
  <si>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</si>
  <si>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</si>
  <si>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</si>
  <si>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</si>
  <si>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</si>
  <si>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</si>
  <si>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</si>
  <si>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</si>
  <si>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</si>
  <si>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</si>
  <si>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</si>
  <si>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</si>
  <si>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</si>
  <si>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</si>
  <si>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</si>
  <si>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</si>
  <si>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</si>
  <si>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</si>
  <si>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</si>
  <si>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</si>
  <si>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</si>
  <si>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</si>
  <si>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</si>
  <si>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</si>
  <si>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</si>
  <si>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</si>
  <si>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</si>
  <si>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</si>
  <si>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</si>
  <si>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</si>
  <si>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</si>
  <si>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</si>
  <si>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</si>
  <si>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</si>
  <si>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</si>
  <si>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</si>
  <si>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</si>
  <si>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</si>
  <si>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</si>
  <si>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</si>
  <si>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</si>
  <si>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</si>
  <si>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</si>
  <si>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</si>
  <si>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</si>
  <si>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</si>
  <si>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</si>
  <si>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</si>
  <si>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</si>
  <si>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</si>
  <si>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</si>
  <si>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</si>
  <si>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</si>
  <si>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</si>
  <si>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</si>
  <si>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</si>
  <si>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</si>
  <si>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</si>
  <si>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</si>
  <si>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</si>
  <si>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</si>
  <si>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</si>
  <si>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</si>
  <si>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</si>
  <si>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</si>
  <si>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P/RECUPERAC.DE ACTIVOS  Y PROVISIONES</t>
  </si>
  <si>
    <t>POR OBLIGACIONES FINANCIERAS Y OTROS PASIVOS</t>
  </si>
  <si>
    <t>DISMINUCION DE PROVISIONES</t>
  </si>
  <si>
    <t>PROVISIONES PARA DESVALORIZACION DE INVERSION</t>
  </si>
  <si>
    <t>GASTOS DE ADMINISTRACION</t>
  </si>
  <si>
    <t>INGRESOS EXTRAORDINARIOS Y DE EJERCICIOS ANTERIORES</t>
  </si>
  <si>
    <t>DE PERSONAL</t>
  </si>
  <si>
    <t>EXTRAORDINARIOS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</si>
  <si>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</si>
  <si>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</si>
  <si>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</si>
  <si>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</si>
  <si>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</si>
  <si>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</si>
  <si>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</si>
  <si>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</si>
  <si>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</si>
  <si>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</si>
  <si>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</si>
  <si>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</si>
  <si>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</si>
  <si>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</si>
  <si>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 NOVIEMBRE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</si>
  <si>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</si>
  <si>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</si>
  <si>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</si>
  <si>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</si>
  <si>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</si>
  <si>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</si>
  <si>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</si>
  <si>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</si>
  <si>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</si>
  <si>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</si>
  <si>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</si>
  <si>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</si>
  <si>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</si>
  <si>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</si>
  <si>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</si>
  <si>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</si>
  <si>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</si>
  <si>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</si>
  <si>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</si>
  <si>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Utilidad del Ejercicio</t>
  </si>
  <si>
    <t>RESPONSAB. POR REASEGURO TOMADO</t>
  </si>
  <si>
    <t>ESTADO DE PERDIDAS Y GANANCIAS DEL 01 DE ENERO AL 30 DE NOVIEMBRE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</si>
</sst>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0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Border="1"/>
    <xf numFmtId="164" fontId="1" fillId="0" borderId="0" xfId="0" applyNumberFormat="1" applyFont="1" applyFill="1" applyBorder="1"/>
    <xf numFmtId="43" fontId="1" fillId="0" borderId="1" xfId="3" applyFill="1" applyBorder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E22" sqref="E22"/>
      <selection pane="bottomLeft" activeCell="A10" sqref="A1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716091.66999999993</v>
      </c>
      <c r="D9" s="11"/>
      <c r="E9" s="12" t="s">
        <v>7</v>
      </c>
      <c r="F9" s="13"/>
      <c r="G9" s="14">
        <f>SUM(F11)+F10</f>
        <v>401080.55</v>
      </c>
    </row>
    <row r="10" spans="1:11" s="7" customFormat="1" x14ac:dyDescent="0.2">
      <c r="A10" s="15" t="s">
        <v>8</v>
      </c>
      <c r="B10" s="8">
        <v>1484.44</v>
      </c>
      <c r="E10" s="7" t="s">
        <v>111</v>
      </c>
      <c r="F10" s="8">
        <v>344322.54</v>
      </c>
    </row>
    <row r="11" spans="1:11" s="7" customFormat="1" ht="15" x14ac:dyDescent="0.35">
      <c r="A11" s="16" t="s">
        <v>9</v>
      </c>
      <c r="B11" s="17">
        <v>714607.23</v>
      </c>
      <c r="C11" s="11"/>
      <c r="D11" s="7" t="s">
        <v>3</v>
      </c>
      <c r="E11" s="16" t="s">
        <v>10</v>
      </c>
      <c r="F11" s="18">
        <v>56758.01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4477482.6000000006</v>
      </c>
      <c r="E13" s="12" t="s">
        <v>12</v>
      </c>
      <c r="F13" s="13"/>
      <c r="G13" s="14">
        <f>SUM(F14:F17)</f>
        <v>4214548.2200000007</v>
      </c>
      <c r="H13" s="11">
        <f>+G13-F14</f>
        <v>4190283.7300000004</v>
      </c>
    </row>
    <row r="14" spans="1:11" s="7" customFormat="1" x14ac:dyDescent="0.2">
      <c r="A14" s="7" t="s">
        <v>13</v>
      </c>
      <c r="B14" s="10">
        <v>0</v>
      </c>
      <c r="E14" s="16" t="s">
        <v>14</v>
      </c>
      <c r="F14" s="20">
        <v>24264.49</v>
      </c>
      <c r="G14" s="14"/>
    </row>
    <row r="15" spans="1:11" s="7" customFormat="1" x14ac:dyDescent="0.2">
      <c r="A15" s="7" t="s">
        <v>15</v>
      </c>
      <c r="B15" s="8">
        <v>4308934.9000000004</v>
      </c>
      <c r="D15" s="9"/>
      <c r="E15" s="7" t="s">
        <v>112</v>
      </c>
      <c r="F15" s="21">
        <v>1754414.85</v>
      </c>
      <c r="K15" s="21"/>
    </row>
    <row r="16" spans="1:11" s="7" customFormat="1" x14ac:dyDescent="0.2">
      <c r="A16" s="7" t="s">
        <v>16</v>
      </c>
      <c r="B16" s="10">
        <v>168547.7</v>
      </c>
      <c r="D16" s="9"/>
      <c r="E16" s="16" t="s">
        <v>113</v>
      </c>
      <c r="F16" s="21">
        <v>2417608.69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18260.189999999999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395422.92</v>
      </c>
      <c r="E19" s="12" t="s">
        <v>18</v>
      </c>
      <c r="G19" s="21">
        <f>+F20+F21</f>
        <v>1148397.73</v>
      </c>
    </row>
    <row r="20" spans="1:15" s="7" customFormat="1" x14ac:dyDescent="0.2">
      <c r="A20" s="7" t="s">
        <v>116</v>
      </c>
      <c r="B20" s="10">
        <v>395314.76</v>
      </c>
      <c r="E20" s="16" t="s">
        <v>19</v>
      </c>
      <c r="F20" s="21">
        <v>888672.07</v>
      </c>
      <c r="H20" s="11"/>
    </row>
    <row r="21" spans="1:15" s="7" customFormat="1" ht="15" x14ac:dyDescent="0.35">
      <c r="A21" s="7" t="s">
        <v>117</v>
      </c>
      <c r="B21" s="17">
        <v>108.16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12058558.300000001</v>
      </c>
      <c r="E23" s="23" t="s">
        <v>22</v>
      </c>
      <c r="F23" s="24"/>
      <c r="G23" s="14">
        <f>SUM(F24)+F25</f>
        <v>4931433.45</v>
      </c>
    </row>
    <row r="24" spans="1:15" s="7" customFormat="1" x14ac:dyDescent="0.2">
      <c r="A24" s="25" t="s">
        <v>23</v>
      </c>
      <c r="B24" s="10">
        <v>10215631.09</v>
      </c>
      <c r="E24" s="16" t="s">
        <v>24</v>
      </c>
      <c r="F24" s="21">
        <v>4931433.45</v>
      </c>
      <c r="G24" s="14"/>
    </row>
    <row r="25" spans="1:15" s="7" customFormat="1" ht="15" x14ac:dyDescent="0.35">
      <c r="A25" s="25" t="s">
        <v>25</v>
      </c>
      <c r="B25" s="21">
        <v>773744.63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1188446.57</v>
      </c>
    </row>
    <row r="27" spans="1:15" s="7" customFormat="1" ht="15" x14ac:dyDescent="0.35">
      <c r="A27" s="7" t="s">
        <v>120</v>
      </c>
      <c r="B27" s="26">
        <v>-119263.99</v>
      </c>
      <c r="E27" s="23" t="s">
        <v>26</v>
      </c>
      <c r="F27" s="24"/>
      <c r="G27" s="14">
        <f>SUM(F28)</f>
        <v>2654445.0300000003</v>
      </c>
    </row>
    <row r="28" spans="1:15" s="7" customFormat="1" ht="15" x14ac:dyDescent="0.35">
      <c r="E28" s="16" t="s">
        <v>27</v>
      </c>
      <c r="F28" s="18">
        <v>2654445.0300000003</v>
      </c>
      <c r="G28" s="14"/>
    </row>
    <row r="29" spans="1:15" s="7" customFormat="1" x14ac:dyDescent="0.2">
      <c r="A29" s="9" t="s">
        <v>121</v>
      </c>
      <c r="B29" s="8"/>
      <c r="C29" s="21">
        <f>+B30+B31</f>
        <v>801207.87</v>
      </c>
    </row>
    <row r="30" spans="1:15" s="7" customFormat="1" x14ac:dyDescent="0.2">
      <c r="A30" s="7" t="s">
        <v>122</v>
      </c>
      <c r="B30" s="21">
        <v>801207.87</v>
      </c>
      <c r="E30" s="23" t="s">
        <v>123</v>
      </c>
      <c r="F30" s="24"/>
      <c r="G30" s="14">
        <f>SUM(F31)</f>
        <v>254867.37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254867.37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69633.790000000037</v>
      </c>
      <c r="E33" s="9" t="s">
        <v>29</v>
      </c>
      <c r="F33" s="8"/>
      <c r="G33" s="11">
        <f>SUM(F34+F35+F36)</f>
        <v>217958.09999999998</v>
      </c>
    </row>
    <row r="34" spans="1:11" s="7" customFormat="1" x14ac:dyDescent="0.2">
      <c r="A34" s="7" t="s">
        <v>30</v>
      </c>
      <c r="B34" s="20">
        <v>534514.68000000005</v>
      </c>
      <c r="E34" s="7" t="s">
        <v>31</v>
      </c>
      <c r="F34" s="20">
        <v>62401.68</v>
      </c>
      <c r="I34" s="25"/>
      <c r="K34" s="11"/>
    </row>
    <row r="35" spans="1:11" s="7" customFormat="1" x14ac:dyDescent="0.2">
      <c r="A35" s="7" t="s">
        <v>32</v>
      </c>
      <c r="B35" s="27">
        <v>-464880.89</v>
      </c>
      <c r="E35" s="25" t="s">
        <v>33</v>
      </c>
      <c r="F35" s="10">
        <v>155556.41999999998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1346983.4800000002</v>
      </c>
      <c r="E37" s="30"/>
      <c r="F37" s="18"/>
    </row>
    <row r="38" spans="1:11" s="7" customFormat="1" ht="15" x14ac:dyDescent="0.35">
      <c r="A38" s="16" t="s">
        <v>36</v>
      </c>
      <c r="B38" s="10">
        <v>272980.98</v>
      </c>
      <c r="C38" s="11"/>
      <c r="E38" s="23" t="s">
        <v>37</v>
      </c>
      <c r="F38" s="18"/>
      <c r="G38" s="11">
        <f>SUM(F39)</f>
        <v>133733.67000000001</v>
      </c>
      <c r="K38" s="11"/>
    </row>
    <row r="39" spans="1:11" s="7" customFormat="1" ht="15" x14ac:dyDescent="0.35">
      <c r="A39" s="16" t="s">
        <v>38</v>
      </c>
      <c r="B39" s="14">
        <v>264720.01</v>
      </c>
      <c r="C39" s="11"/>
      <c r="E39" s="30" t="s">
        <v>39</v>
      </c>
      <c r="F39" s="18">
        <v>133733.67000000001</v>
      </c>
    </row>
    <row r="40" spans="1:11" s="7" customFormat="1" ht="15" x14ac:dyDescent="0.35">
      <c r="A40" s="7" t="s">
        <v>40</v>
      </c>
      <c r="B40" s="8">
        <v>756359.67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52922.82</v>
      </c>
      <c r="C41" s="11"/>
      <c r="E41" s="7" t="s">
        <v>126</v>
      </c>
      <c r="G41" s="21">
        <f>+F42</f>
        <v>0</v>
      </c>
    </row>
    <row r="42" spans="1:11" s="7" customFormat="1" ht="15" x14ac:dyDescent="0.35">
      <c r="E42" s="21" t="s">
        <v>127</v>
      </c>
      <c r="F42" s="18">
        <v>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13956464.119999999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5900000</v>
      </c>
      <c r="H45" s="11"/>
      <c r="I45" s="11"/>
    </row>
    <row r="46" spans="1:11" s="7" customFormat="1" x14ac:dyDescent="0.2">
      <c r="E46" s="25" t="s">
        <v>45</v>
      </c>
      <c r="F46" s="27">
        <v>5900000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8916.5100000053644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8916.5100000053644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5908916.5100000054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19865380.630000003</v>
      </c>
      <c r="D55" s="19"/>
      <c r="E55" s="31" t="s">
        <v>49</v>
      </c>
      <c r="F55" s="10"/>
      <c r="G55" s="35">
        <f>G43+G54</f>
        <v>19865380.630000003</v>
      </c>
      <c r="I55" s="11"/>
      <c r="K55" s="11">
        <f>SUM(G55-C55)</f>
        <v>0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2181375295.04</v>
      </c>
      <c r="E57" s="37" t="s">
        <v>51</v>
      </c>
      <c r="F57" s="8"/>
      <c r="G57" s="36">
        <f>SUM(F58)</f>
        <v>2181375295.04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1072722111.25</v>
      </c>
      <c r="C58" s="33"/>
      <c r="E58" s="25" t="s">
        <v>53</v>
      </c>
      <c r="F58" s="17">
        <v>2181375295.04</v>
      </c>
      <c r="G58" s="33"/>
    </row>
    <row r="59" spans="1:12" x14ac:dyDescent="0.2">
      <c r="A59" t="s">
        <v>131</v>
      </c>
      <c r="B59" s="38">
        <v>896438281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212214902.78999999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776722.09</v>
      </c>
      <c r="D62" s="39"/>
      <c r="E62" s="12" t="s">
        <v>56</v>
      </c>
      <c r="G62" s="44">
        <f>+F63</f>
        <v>776722.09</v>
      </c>
      <c r="H62" s="41">
        <f>+C62-G62</f>
        <v>0</v>
      </c>
    </row>
    <row r="63" spans="1:12" ht="15" x14ac:dyDescent="0.35">
      <c r="A63" s="16" t="s">
        <v>57</v>
      </c>
      <c r="B63" s="42">
        <v>776722.09</v>
      </c>
      <c r="C63" s="39"/>
      <c r="D63" s="39"/>
      <c r="E63" s="16" t="s">
        <v>56</v>
      </c>
      <c r="F63" s="46">
        <v>776722.09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view="pageBreakPreview" zoomScale="85" zoomScaleNormal="85" zoomScaleSheetLayoutView="85" workbookViewId="0">
      <pane ySplit="4" topLeftCell="A5" activePane="bottomLeft" state="frozen"/>
      <selection activeCell="A10" sqref="A10"/>
      <selection pane="bottomLeft" activeCell="A10" sqref="A10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11126013.719999999</v>
      </c>
      <c r="D5" s="52"/>
      <c r="E5" s="54" t="s">
        <v>61</v>
      </c>
      <c r="F5" s="55"/>
      <c r="G5" s="55">
        <f>+F6+F7</f>
        <v>22314680.84</v>
      </c>
      <c r="H5" s="52"/>
      <c r="J5" s="7"/>
      <c r="K5" s="7"/>
    </row>
    <row r="6" spans="1:11" x14ac:dyDescent="0.2">
      <c r="A6" s="7" t="s">
        <v>62</v>
      </c>
      <c r="B6" s="21">
        <v>2631944.62</v>
      </c>
      <c r="C6" s="21"/>
      <c r="E6" s="56" t="s">
        <v>62</v>
      </c>
      <c r="F6" s="55">
        <v>12897591.17</v>
      </c>
      <c r="G6" s="55"/>
      <c r="H6" s="52"/>
      <c r="J6" s="7"/>
      <c r="K6" s="7"/>
    </row>
    <row r="7" spans="1:11" ht="15" x14ac:dyDescent="0.35">
      <c r="A7" s="7" t="s">
        <v>63</v>
      </c>
      <c r="B7" s="57">
        <v>8494069.0999999996</v>
      </c>
      <c r="E7" s="56" t="s">
        <v>64</v>
      </c>
      <c r="F7" s="18">
        <v>9417089.6699999999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20436444.93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6664749.4299999997</v>
      </c>
      <c r="E12" s="9" t="s">
        <v>66</v>
      </c>
      <c r="G12" s="21">
        <f>+F13+F14+F15</f>
        <v>5265636.67</v>
      </c>
      <c r="J12" s="7"/>
      <c r="K12" s="7"/>
    </row>
    <row r="13" spans="1:11" x14ac:dyDescent="0.2">
      <c r="A13" s="56" t="s">
        <v>62</v>
      </c>
      <c r="B13" s="59">
        <v>6664749.4299999997</v>
      </c>
      <c r="C13" s="55"/>
      <c r="D13" s="52"/>
      <c r="E13" s="7" t="s">
        <v>62</v>
      </c>
      <c r="F13" s="21">
        <v>1114780.46</v>
      </c>
      <c r="H13" s="52"/>
      <c r="J13" s="7"/>
      <c r="K13" s="7"/>
    </row>
    <row r="14" spans="1:11" x14ac:dyDescent="0.2">
      <c r="A14" s="56"/>
      <c r="B14" s="21"/>
      <c r="C14" s="55"/>
      <c r="E14" s="7" t="s">
        <v>67</v>
      </c>
      <c r="F14" s="21">
        <v>3673793.54</v>
      </c>
      <c r="J14" s="7"/>
      <c r="K14" s="7"/>
    </row>
    <row r="15" spans="1:11" ht="15" x14ac:dyDescent="0.35">
      <c r="A15" s="56"/>
      <c r="B15" s="18"/>
      <c r="C15" s="55"/>
      <c r="E15" s="7" t="s">
        <v>68</v>
      </c>
      <c r="F15" s="60">
        <v>477062.67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54" t="s">
        <v>69</v>
      </c>
      <c r="B17" s="7"/>
      <c r="C17" s="21">
        <f>+B18+B19+B20</f>
        <v>4765692.8099999996</v>
      </c>
      <c r="E17" s="9" t="s">
        <v>70</v>
      </c>
      <c r="G17" s="21">
        <f>SUM(F18:F19)</f>
        <v>2007476.41</v>
      </c>
      <c r="J17" s="7"/>
      <c r="K17" s="7"/>
    </row>
    <row r="18" spans="1:11" x14ac:dyDescent="0.2">
      <c r="A18" s="56" t="s">
        <v>62</v>
      </c>
      <c r="B18" s="61">
        <v>2439240.58</v>
      </c>
      <c r="E18" s="7" t="s">
        <v>62</v>
      </c>
      <c r="F18" s="62">
        <v>1678456.74</v>
      </c>
      <c r="J18" s="7"/>
      <c r="K18" s="7"/>
    </row>
    <row r="19" spans="1:11" x14ac:dyDescent="0.2">
      <c r="A19" s="56" t="s">
        <v>71</v>
      </c>
      <c r="B19" s="21">
        <v>2012216.68</v>
      </c>
      <c r="C19" s="11"/>
      <c r="E19" s="7" t="s">
        <v>72</v>
      </c>
      <c r="F19" s="63">
        <v>329019.67</v>
      </c>
      <c r="J19" s="7"/>
      <c r="K19" s="7"/>
    </row>
    <row r="20" spans="1:11" x14ac:dyDescent="0.2">
      <c r="A20" s="56" t="s">
        <v>68</v>
      </c>
      <c r="B20" s="64">
        <v>314235.55</v>
      </c>
      <c r="J20" s="7"/>
      <c r="K20" s="7"/>
    </row>
    <row r="21" spans="1:11" x14ac:dyDescent="0.2">
      <c r="A21" s="56"/>
      <c r="B21" s="21"/>
      <c r="C21" s="21"/>
      <c r="D21" s="52"/>
      <c r="E21" s="23" t="s">
        <v>73</v>
      </c>
      <c r="F21" s="65"/>
      <c r="G21" s="65">
        <f>SUM(F22:F23)</f>
        <v>3501.51</v>
      </c>
      <c r="J21" s="7"/>
      <c r="K21" s="7"/>
    </row>
    <row r="22" spans="1:11" ht="15" x14ac:dyDescent="0.35">
      <c r="A22" s="56"/>
      <c r="B22" s="66"/>
      <c r="D22" s="11"/>
      <c r="E22" s="67" t="s">
        <v>62</v>
      </c>
      <c r="F22" s="11">
        <v>1929.33</v>
      </c>
      <c r="G22" s="65"/>
      <c r="J22" s="7"/>
      <c r="K22" s="7"/>
    </row>
    <row r="23" spans="1:11" x14ac:dyDescent="0.2">
      <c r="A23" s="7"/>
      <c r="B23" s="21"/>
      <c r="E23" s="30" t="s">
        <v>63</v>
      </c>
      <c r="F23" s="68">
        <v>1572.18</v>
      </c>
      <c r="G23" s="25"/>
      <c r="J23" s="7"/>
      <c r="K23" s="7"/>
    </row>
    <row r="24" spans="1:11" x14ac:dyDescent="0.2">
      <c r="A24" s="69" t="s">
        <v>74</v>
      </c>
      <c r="B24" s="21"/>
      <c r="C24" s="21">
        <f>+B25+B26+B27+B28</f>
        <v>2328572.7599999998</v>
      </c>
      <c r="J24" s="7"/>
      <c r="K24" s="7"/>
    </row>
    <row r="25" spans="1:11" ht="18" x14ac:dyDescent="0.25">
      <c r="A25" s="7" t="s">
        <v>75</v>
      </c>
      <c r="B25" s="21">
        <v>943303.03999999992</v>
      </c>
      <c r="E25" s="9" t="s">
        <v>76</v>
      </c>
      <c r="G25" s="8">
        <f>SUM(F26:F29)</f>
        <v>251086.68</v>
      </c>
      <c r="H25" s="70"/>
      <c r="J25" s="7"/>
      <c r="K25" s="7"/>
    </row>
    <row r="26" spans="1:11" ht="18" x14ac:dyDescent="0.25">
      <c r="A26" s="7" t="s">
        <v>77</v>
      </c>
      <c r="B26" s="21">
        <v>571784.26</v>
      </c>
      <c r="C26" s="21"/>
      <c r="E26" s="7" t="s">
        <v>78</v>
      </c>
      <c r="F26" s="10">
        <v>136055.85</v>
      </c>
      <c r="G26" s="11"/>
      <c r="H26" s="70" t="s">
        <v>79</v>
      </c>
      <c r="J26" s="7"/>
      <c r="K26" s="7"/>
    </row>
    <row r="27" spans="1:11" ht="18" x14ac:dyDescent="0.25">
      <c r="A27" s="7" t="s">
        <v>80</v>
      </c>
      <c r="B27" s="21">
        <v>22269.180000000004</v>
      </c>
      <c r="E27" s="71" t="s">
        <v>81</v>
      </c>
      <c r="F27" s="10">
        <v>108678.03</v>
      </c>
      <c r="H27" s="70"/>
      <c r="J27" s="7"/>
      <c r="K27" s="7"/>
    </row>
    <row r="28" spans="1:11" x14ac:dyDescent="0.2">
      <c r="A28" s="7" t="s">
        <v>82</v>
      </c>
      <c r="B28" s="72">
        <v>791216.28</v>
      </c>
      <c r="E28" s="7" t="s">
        <v>83</v>
      </c>
      <c r="F28" s="27">
        <v>6352.8</v>
      </c>
      <c r="J28" s="7"/>
      <c r="K28" s="7"/>
    </row>
    <row r="29" spans="1:11" hidden="1" x14ac:dyDescent="0.2">
      <c r="A29" s="7"/>
      <c r="B29" s="7"/>
      <c r="E29" s="71"/>
      <c r="F29" s="20"/>
      <c r="J29" s="7"/>
      <c r="K29" s="7"/>
    </row>
    <row r="30" spans="1:11" x14ac:dyDescent="0.2">
      <c r="A30" s="7"/>
      <c r="B30" s="7"/>
      <c r="E30" s="71"/>
      <c r="F30" s="20"/>
      <c r="J30" s="7"/>
      <c r="K30" s="7"/>
    </row>
    <row r="31" spans="1:11" x14ac:dyDescent="0.2">
      <c r="A31" s="7"/>
      <c r="B31" s="7"/>
      <c r="E31" s="71"/>
      <c r="F31" s="20"/>
      <c r="J31" s="7"/>
      <c r="K31" s="7"/>
    </row>
    <row r="32" spans="1:11" x14ac:dyDescent="0.2">
      <c r="A32" s="54" t="s">
        <v>84</v>
      </c>
      <c r="B32" s="7"/>
      <c r="C32" s="21">
        <f>+B33+B34</f>
        <v>1878235.91</v>
      </c>
      <c r="E32" s="73" t="s">
        <v>85</v>
      </c>
      <c r="F32" s="20"/>
      <c r="G32" s="8">
        <f>+F34+F33</f>
        <v>75166.63</v>
      </c>
      <c r="H32" s="52"/>
      <c r="J32" s="7"/>
      <c r="K32" s="7"/>
    </row>
    <row r="33" spans="1:11" x14ac:dyDescent="0.2">
      <c r="A33" s="56" t="s">
        <v>62</v>
      </c>
      <c r="B33" s="21">
        <v>414909.01</v>
      </c>
      <c r="C33" s="55"/>
      <c r="E33" s="71" t="s">
        <v>86</v>
      </c>
      <c r="F33" s="27">
        <v>75166.63</v>
      </c>
      <c r="J33" s="7"/>
      <c r="K33" s="7"/>
    </row>
    <row r="34" spans="1:11" x14ac:dyDescent="0.2">
      <c r="A34" s="7" t="s">
        <v>72</v>
      </c>
      <c r="B34" s="60">
        <v>1463326.9</v>
      </c>
      <c r="E34" s="19"/>
      <c r="F34" s="19"/>
      <c r="G34" s="19"/>
      <c r="J34" s="7"/>
      <c r="K34" s="7"/>
    </row>
    <row r="35" spans="1:11" ht="15" x14ac:dyDescent="0.35">
      <c r="A35" s="74"/>
      <c r="B35" s="18"/>
      <c r="C35" s="75"/>
      <c r="E35" s="12"/>
      <c r="F35" s="19"/>
      <c r="G35" s="14"/>
      <c r="J35" s="7"/>
      <c r="K35" s="7"/>
    </row>
    <row r="36" spans="1:11" ht="15" x14ac:dyDescent="0.35">
      <c r="A36" s="69" t="s">
        <v>87</v>
      </c>
      <c r="B36" s="76"/>
      <c r="C36" s="76">
        <f>SUM(B37:B38)</f>
        <v>357447.65</v>
      </c>
      <c r="E36" s="77" t="s">
        <v>88</v>
      </c>
      <c r="F36" s="62"/>
      <c r="G36" s="8">
        <f>SUM(F37)</f>
        <v>0</v>
      </c>
      <c r="J36" s="7"/>
      <c r="K36" s="7"/>
    </row>
    <row r="37" spans="1:11" x14ac:dyDescent="0.2">
      <c r="A37" s="74" t="s">
        <v>89</v>
      </c>
      <c r="B37" s="21">
        <v>357447.65</v>
      </c>
      <c r="C37" s="76"/>
      <c r="E37" s="78" t="s">
        <v>90</v>
      </c>
      <c r="F37" s="79">
        <v>0</v>
      </c>
      <c r="G37" s="19"/>
      <c r="H37" s="80"/>
      <c r="J37" s="7"/>
      <c r="K37" s="7"/>
    </row>
    <row r="38" spans="1:11" ht="15" x14ac:dyDescent="0.35">
      <c r="A38" s="7" t="s">
        <v>91</v>
      </c>
      <c r="B38" s="18">
        <v>0</v>
      </c>
      <c r="D38" s="52"/>
      <c r="E38" s="78"/>
      <c r="F38" s="62"/>
      <c r="G38" s="19"/>
      <c r="H38" s="81"/>
      <c r="J38" s="7"/>
      <c r="K38" s="7"/>
    </row>
    <row r="39" spans="1:11" x14ac:dyDescent="0.2">
      <c r="A39" s="7"/>
      <c r="B39" s="7"/>
      <c r="H39" s="11"/>
      <c r="J39" s="7"/>
      <c r="K39" s="7"/>
    </row>
    <row r="40" spans="1:11" ht="15" x14ac:dyDescent="0.35">
      <c r="A40" s="69" t="s">
        <v>92</v>
      </c>
      <c r="B40" s="76"/>
      <c r="C40" s="21">
        <f>+B41+B42+B43+B44+B45+B46+B47+B48</f>
        <v>2825890.459999999</v>
      </c>
      <c r="E40" s="82" t="s">
        <v>93</v>
      </c>
      <c r="F40" s="10"/>
      <c r="G40" s="14">
        <f>+F41</f>
        <v>224649.05</v>
      </c>
      <c r="H40" s="52"/>
      <c r="J40" s="7"/>
      <c r="K40" s="7"/>
    </row>
    <row r="41" spans="1:11" x14ac:dyDescent="0.2">
      <c r="A41" s="83" t="s">
        <v>94</v>
      </c>
      <c r="B41" s="76">
        <v>546188.59</v>
      </c>
      <c r="C41" s="21"/>
      <c r="D41" s="52"/>
      <c r="E41" s="25" t="s">
        <v>95</v>
      </c>
      <c r="F41" s="72">
        <v>224649.05</v>
      </c>
      <c r="G41" s="19"/>
      <c r="J41" s="7"/>
      <c r="K41" s="7"/>
    </row>
    <row r="42" spans="1:11" x14ac:dyDescent="0.2">
      <c r="A42" s="83" t="s">
        <v>96</v>
      </c>
      <c r="B42" s="21">
        <v>13797.38</v>
      </c>
      <c r="J42" s="7"/>
      <c r="K42" s="7"/>
    </row>
    <row r="43" spans="1:11" x14ac:dyDescent="0.2">
      <c r="A43" s="83" t="s">
        <v>97</v>
      </c>
      <c r="B43" s="76">
        <v>1623653.4099999995</v>
      </c>
      <c r="C43" s="76"/>
      <c r="H43" s="11"/>
      <c r="J43" s="7"/>
      <c r="K43" s="7"/>
    </row>
    <row r="44" spans="1:11" x14ac:dyDescent="0.2">
      <c r="A44" s="25" t="s">
        <v>98</v>
      </c>
      <c r="B44" s="21">
        <v>50386.09</v>
      </c>
      <c r="J44" s="7"/>
      <c r="K44" s="7"/>
    </row>
    <row r="45" spans="1:11" x14ac:dyDescent="0.2">
      <c r="A45" s="83" t="s">
        <v>99</v>
      </c>
      <c r="B45" s="76">
        <v>285935.75</v>
      </c>
      <c r="C45" s="21"/>
      <c r="J45" s="7"/>
      <c r="K45" s="7"/>
    </row>
    <row r="46" spans="1:11" x14ac:dyDescent="0.2">
      <c r="A46" s="83" t="s">
        <v>100</v>
      </c>
      <c r="B46" s="76">
        <v>40446.089999999997</v>
      </c>
      <c r="C46" s="21"/>
      <c r="J46" s="7"/>
      <c r="K46" s="7"/>
    </row>
    <row r="47" spans="1:11" x14ac:dyDescent="0.2">
      <c r="A47" s="83" t="s">
        <v>101</v>
      </c>
      <c r="B47" s="76">
        <v>0</v>
      </c>
      <c r="C47" s="21"/>
      <c r="J47" s="7"/>
      <c r="K47" s="7"/>
    </row>
    <row r="48" spans="1:11" x14ac:dyDescent="0.2">
      <c r="A48" s="74" t="s">
        <v>102</v>
      </c>
      <c r="B48" s="84">
        <v>265483.15000000002</v>
      </c>
      <c r="C48" s="21"/>
      <c r="H48" s="85"/>
      <c r="J48" s="7"/>
      <c r="K48" s="7"/>
    </row>
    <row r="49" spans="1:11" x14ac:dyDescent="0.2">
      <c r="A49" s="7"/>
      <c r="B49" s="7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69" t="s">
        <v>103</v>
      </c>
      <c r="B51" s="7"/>
      <c r="C51" s="21">
        <f>+B52+B53</f>
        <v>186678.54</v>
      </c>
      <c r="D51" s="52"/>
      <c r="J51" s="7"/>
      <c r="K51" s="7"/>
    </row>
    <row r="52" spans="1:11" x14ac:dyDescent="0.2">
      <c r="A52" s="7" t="s">
        <v>104</v>
      </c>
      <c r="B52" s="27">
        <v>161203.09</v>
      </c>
      <c r="J52" s="7"/>
      <c r="K52" s="7"/>
    </row>
    <row r="53" spans="1:11" x14ac:dyDescent="0.2">
      <c r="A53" s="7" t="s">
        <v>105</v>
      </c>
      <c r="B53" s="86">
        <v>25475.45</v>
      </c>
      <c r="J53" s="7"/>
      <c r="K53" s="7"/>
    </row>
    <row r="54" spans="1:11" hidden="1" x14ac:dyDescent="0.2">
      <c r="A54" s="7"/>
      <c r="B54" s="7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7" t="s">
        <v>106</v>
      </c>
      <c r="B57" s="88"/>
      <c r="C57" s="21">
        <f>SUM(C5:C51)</f>
        <v>30133281.279999994</v>
      </c>
      <c r="E57" s="87" t="s">
        <v>107</v>
      </c>
      <c r="F57" s="10"/>
      <c r="G57" s="21">
        <f>SUM(G5:G52)</f>
        <v>30142197.789999999</v>
      </c>
      <c r="J57" s="7"/>
      <c r="K57" s="7"/>
    </row>
    <row r="58" spans="1:11" x14ac:dyDescent="0.2">
      <c r="A58" s="89" t="str">
        <f>IF(C58=0,"","UTILIDAD")</f>
        <v>UTILIDAD</v>
      </c>
      <c r="B58" s="90"/>
      <c r="C58" s="21">
        <f>IF(SUM(-C57+G57)&lt;0,0,SUM(-C57+G57))</f>
        <v>8916.5100000053644</v>
      </c>
      <c r="E58" s="87" t="str">
        <f>IF(G58=0,"","PERDIDA")</f>
        <v/>
      </c>
      <c r="G58" s="85">
        <f>IF(SUM(-G57+C57)&lt;0,0,SUM(-G57+C57))</f>
        <v>0</v>
      </c>
      <c r="H58" s="11"/>
      <c r="J58" s="7"/>
      <c r="K58" s="7"/>
    </row>
    <row r="59" spans="1:11" ht="13.5" thickBot="1" x14ac:dyDescent="0.25">
      <c r="A59" s="89" t="s">
        <v>108</v>
      </c>
      <c r="B59" s="91" t="s">
        <v>3</v>
      </c>
      <c r="C59" s="92">
        <f>+C57+C58</f>
        <v>30142197.789999999</v>
      </c>
      <c r="E59" s="7" t="s">
        <v>109</v>
      </c>
      <c r="F59" s="34" t="s">
        <v>3</v>
      </c>
      <c r="G59" s="92">
        <f>+G57+G58</f>
        <v>30142197.789999999</v>
      </c>
      <c r="H59" s="11"/>
    </row>
    <row r="60" spans="1:11" ht="13.5" thickTop="1" x14ac:dyDescent="0.2">
      <c r="H60" s="85"/>
    </row>
    <row r="66" spans="1:9" ht="15.75" x14ac:dyDescent="0.25">
      <c r="C66" s="21"/>
      <c r="D66" s="47"/>
      <c r="G66" s="85"/>
    </row>
    <row r="67" spans="1:9" ht="15.75" x14ac:dyDescent="0.25">
      <c r="D67" s="47"/>
    </row>
    <row r="68" spans="1:9" x14ac:dyDescent="0.2">
      <c r="A68" s="89"/>
      <c r="B68" s="91"/>
      <c r="C68" s="34"/>
      <c r="F68" s="34"/>
      <c r="G68" s="34"/>
    </row>
    <row r="69" spans="1:9" ht="15.75" x14ac:dyDescent="0.25">
      <c r="A69" s="47"/>
      <c r="C69"/>
      <c r="E69"/>
      <c r="F69" s="93"/>
    </row>
    <row r="70" spans="1:9" ht="15.75" x14ac:dyDescent="0.25">
      <c r="A70" s="47"/>
      <c r="C70"/>
      <c r="E70"/>
      <c r="F70" s="93"/>
      <c r="H70"/>
      <c r="I70"/>
    </row>
    <row r="71" spans="1:9" x14ac:dyDescent="0.2">
      <c r="H71"/>
      <c r="I71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2019-06-17T17:07:18Z</cp:lastPrinted>
  <dcterms:created xsi:type="dcterms:W3CDTF">2019-06-17T17:05:07Z</dcterms:created>
  <dcterms:modified xsi:type="dcterms:W3CDTF">2019-06-17T17:07:30Z</dcterms:modified>
</cp:coreProperties>
</file>