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19\"/>
    </mc:Choice>
  </mc:AlternateContent>
  <bookViews>
    <workbookView xWindow="0" yWindow="0" windowWidth="20490" windowHeight="7275" activeTab="1"/>
  </bookViews>
  <sheets>
    <sheet name="Balance general" sheetId="1" r:id="rId1"/>
    <sheet name="Estado de resultados" sheetId="2" r:id="rId2"/>
  </sheets>
  <externalReferences>
    <externalReference r:id="rId3"/>
    <externalReference r:id="rId4"/>
  </externalReferences>
  <definedNames>
    <definedName name="A">#REF!</definedName>
    <definedName name="AAA">#REF!</definedName>
    <definedName name="_xlnm.Print_Area" localSheetId="0">'Balance general'!$A$1:$B$96</definedName>
    <definedName name="Beg_Bal">#REF!</definedName>
    <definedName name="Data">#REF!</definedName>
    <definedName name="End_Bal">'[2]Consolidado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general'!$1:$6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2" l="1"/>
  <c r="B36" i="2"/>
  <c r="B73" i="1"/>
  <c r="B61" i="1"/>
  <c r="B43" i="1"/>
  <c r="B26" i="1"/>
  <c r="B14" i="1"/>
  <c r="B22" i="2" l="1"/>
  <c r="B39" i="2" l="1"/>
  <c r="B23" i="1" l="1"/>
  <c r="B45" i="2" l="1"/>
  <c r="B48" i="2" s="1"/>
  <c r="B56" i="2" s="1"/>
  <c r="B61" i="2" l="1"/>
  <c r="B67" i="2" s="1"/>
  <c r="B71" i="2" s="1"/>
  <c r="B30" i="1" l="1"/>
  <c r="B67" i="1"/>
  <c r="B84" i="1" s="1"/>
  <c r="B39" i="1" l="1"/>
  <c r="B49" i="1" s="1"/>
  <c r="B94" i="1"/>
  <c r="B96" i="1" s="1"/>
  <c r="B97" i="1" l="1"/>
</calcChain>
</file>

<file path=xl/sharedStrings.xml><?xml version="1.0" encoding="utf-8"?>
<sst xmlns="http://schemas.openxmlformats.org/spreadsheetml/2006/main" count="142" uniqueCount="128">
  <si>
    <t>INVERSIONES FINANCIERAS DAVIVIENDA, S.A.Y SUBSIDIARIAS</t>
  </si>
  <si>
    <t>Sociedad Controladora de Finalidad Exclusiva</t>
  </si>
  <si>
    <t>31 de Mayo de 2019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</si>
  <si>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</si>
  <si>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</si>
  <si>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</si>
  <si>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</si>
  <si>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</si>
  <si>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</si>
  <si>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</si>
  <si>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</si>
  <si>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</si>
  <si>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</si>
  <si>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</si>
  <si>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</si>
  <si>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>Primas por cobrar netas</t>
  </si>
  <si>
    <t xml:space="preserve">Primas por cobrar  </t>
  </si>
  <si>
    <t>Devoluciones y cancelaciones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</si>
  <si>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</si>
  <si>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</si>
  <si>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</si>
  <si>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</si>
  <si>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</si>
  <si>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</si>
  <si>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</si>
  <si>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</si>
  <si>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</si>
  <si>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Bienes dados en arrendamiento</t>
  </si>
  <si>
    <t>Gastos pagados por anticipado</t>
  </si>
  <si>
    <t>Cuentas por cobrar</t>
  </si>
  <si>
    <t>Otros activos</t>
  </si>
  <si>
    <t>Reservas</t>
  </si>
  <si>
    <t>Aporte especial de garantía</t>
  </si>
  <si>
    <t>Inversiones cuotas fondo de pensiones</t>
  </si>
  <si>
    <t>Total otros activos</t>
  </si>
  <si>
    <t>Activo fijo:</t>
  </si>
  <si>
    <t>Bienes inmuebles, muebles y otros, neto de depreciación acumulada</t>
  </si>
  <si>
    <t>Total activo fijo  neto</t>
  </si>
  <si>
    <t>Crédito mercantil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</si>
  <si>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</si>
  <si>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</si>
  <si>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</si>
  <si>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</si>
  <si>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</si>
  <si>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</si>
  <si>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</si>
  <si>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</si>
  <si>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</si>
  <si>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</si>
  <si>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</si>
  <si>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</si>
  <si>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</si>
  <si>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</si>
  <si>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</si>
  <si>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</si>
  <si>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</si>
  <si>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</si>
  <si>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</si>
  <si>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</si>
  <si>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</si>
  <si>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Obligaciones convertibles en acciones:</t>
  </si>
  <si>
    <t>Préstamos convertibles en acciones</t>
  </si>
  <si>
    <t>Bonos convertibles en acciones</t>
  </si>
  <si>
    <t>Total obligaciones convertibles en acciones</t>
  </si>
  <si>
    <t>Deuda subordinada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</si>
  <si>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</si>
  <si>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</si>
  <si>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</si>
  <si>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</si>
  <si>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</si>
  <si>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</si>
  <si>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</si>
  <si>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</si>
  <si>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</si>
  <si>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</si>
  <si>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Estado Consolidado de Resultados</t>
  </si>
  <si>
    <t>Del 01 al 31 de Mayo de 2019</t>
  </si>
  <si>
    <t>Mes actual: Mayo 2019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</si>
  <si>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</si>
  <si>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</si>
  <si>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</si>
  <si>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</si>
  <si>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</si>
  <si>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Participación en resultados de compañías subordinadas</t>
  </si>
  <si>
    <t>Reportos y operaciones bursátiles</t>
  </si>
  <si>
    <t>Intereses sobre depósitos</t>
  </si>
  <si>
    <t>Operaciones en moneda extranjera</t>
  </si>
  <si>
    <t>Primas netas de devoluciones y cancelaciones</t>
  </si>
  <si>
    <t>Comisión por sesión y retrocesión de negocios</t>
  </si>
  <si>
    <t>Ingresos técnicos por ajuste a las reservas</t>
  </si>
  <si>
    <t>Otros servicios y contingencias</t>
  </si>
  <si>
    <t>Ingresos por administración del fondo de pensiones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</si>
  <si>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</si>
  <si>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</si>
  <si>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</si>
  <si>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</si>
  <si>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</si>
  <si>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Amortizaciones crédito mercantil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</si>
  <si>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</si>
  <si>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</si>
  <si>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</si>
  <si>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</si>
  <si>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</si>
  <si>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</si>
  <si>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</si>
  <si>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</si>
  <si>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</si>
  <si>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</si>
  <si>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</si>
  <si>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</si>
  <si>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</si>
  <si>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</si>
  <si>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</si>
  <si>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</si>
  <si>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</si>
  <si>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</si>
  <si>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</si>
  <si>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</si>
  <si>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</si>
  <si>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</si>
  <si>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</si>
  <si>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</si>
  <si>
    <t>Participación del interés minoritario en subsidiarias</t>
  </si>
  <si>
    <t>UTILIDAD NETA CONSOLIDADA</t>
  </si>
  <si>
    <t xml:space="preserve">     Gerardo Siman</t>
  </si>
  <si>
    <t>Ashali Baños</t>
  </si>
  <si>
    <t>Presidente Ejecutivo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</si>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</sst>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 applyFont="1" applyBorder="1"/>
    <xf numFmtId="0" fontId="2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 wrapText="1"/>
      <protection locked="0"/>
    </xf>
    <xf numFmtId="17" fontId="5" fillId="2" borderId="2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protection locked="0"/>
    </xf>
    <xf numFmtId="0" fontId="3" fillId="0" borderId="3" xfId="1" applyFont="1" applyBorder="1"/>
    <xf numFmtId="0" fontId="7" fillId="0" borderId="4" xfId="1" applyFont="1" applyFill="1" applyBorder="1" applyAlignment="1" applyProtection="1">
      <protection locked="0"/>
    </xf>
    <xf numFmtId="0" fontId="3" fillId="0" borderId="5" xfId="1" applyFont="1" applyBorder="1"/>
    <xf numFmtId="0" fontId="2" fillId="0" borderId="4" xfId="1" applyFont="1" applyFill="1" applyBorder="1" applyAlignment="1" applyProtection="1">
      <protection locked="0"/>
    </xf>
    <xf numFmtId="0" fontId="3" fillId="0" borderId="4" xfId="1" applyFont="1" applyFill="1" applyBorder="1" applyAlignment="1" applyProtection="1">
      <alignment horizontal="left" indent="1"/>
      <protection locked="0"/>
    </xf>
    <xf numFmtId="164" fontId="3" fillId="0" borderId="5" xfId="2" applyNumberFormat="1" applyFont="1" applyFill="1" applyBorder="1" applyAlignment="1" applyProtection="1">
      <alignment horizontal="right" indent="1"/>
      <protection locked="0"/>
    </xf>
    <xf numFmtId="164" fontId="1" fillId="0" borderId="0" xfId="1" applyNumberFormat="1" applyFont="1" applyBorder="1"/>
    <xf numFmtId="164" fontId="3" fillId="0" borderId="6" xfId="2" applyNumberFormat="1" applyFont="1" applyFill="1" applyBorder="1" applyAlignment="1" applyProtection="1">
      <alignment horizontal="right" indent="1"/>
      <protection locked="0"/>
    </xf>
    <xf numFmtId="0" fontId="4" fillId="0" borderId="4" xfId="1" applyFont="1" applyFill="1" applyBorder="1" applyAlignment="1" applyProtection="1">
      <alignment horizontal="left" indent="3"/>
      <protection locked="0"/>
    </xf>
    <xf numFmtId="164" fontId="4" fillId="0" borderId="5" xfId="2" applyNumberFormat="1" applyFont="1" applyFill="1" applyBorder="1" applyAlignment="1" applyProtection="1">
      <alignment horizontal="right" indent="3"/>
      <protection locked="0"/>
    </xf>
    <xf numFmtId="164" fontId="3" fillId="0" borderId="5" xfId="2" applyNumberFormat="1" applyFont="1" applyBorder="1" applyAlignment="1">
      <alignment horizontal="right"/>
    </xf>
    <xf numFmtId="0" fontId="2" fillId="0" borderId="7" xfId="1" applyFont="1" applyFill="1" applyBorder="1" applyAlignment="1" applyProtection="1">
      <alignment horizontal="left"/>
      <protection locked="0"/>
    </xf>
    <xf numFmtId="165" fontId="3" fillId="0" borderId="8" xfId="2" applyNumberFormat="1" applyFont="1" applyBorder="1" applyAlignment="1">
      <alignment horizontal="right"/>
    </xf>
    <xf numFmtId="0" fontId="3" fillId="0" borderId="4" xfId="1" applyFont="1" applyFill="1" applyBorder="1" applyAlignment="1" applyProtection="1">
      <protection locked="0"/>
    </xf>
    <xf numFmtId="164" fontId="3" fillId="0" borderId="8" xfId="2" applyNumberFormat="1" applyFont="1" applyBorder="1" applyAlignment="1">
      <alignment horizontal="right"/>
    </xf>
    <xf numFmtId="164" fontId="2" fillId="0" borderId="8" xfId="2" applyNumberFormat="1" applyFont="1" applyBorder="1" applyAlignment="1">
      <alignment horizontal="right"/>
    </xf>
    <xf numFmtId="0" fontId="2" fillId="0" borderId="9" xfId="1" applyFont="1" applyFill="1" applyBorder="1" applyAlignment="1" applyProtection="1">
      <alignment horizontal="left"/>
      <protection locked="0"/>
    </xf>
    <xf numFmtId="165" fontId="3" fillId="0" borderId="10" xfId="1" applyNumberFormat="1" applyFont="1" applyBorder="1"/>
    <xf numFmtId="43" fontId="1" fillId="0" borderId="0" xfId="1" applyNumberFormat="1" applyFont="1" applyBorder="1"/>
    <xf numFmtId="164" fontId="3" fillId="0" borderId="5" xfId="2" applyNumberFormat="1" applyFont="1" applyBorder="1"/>
    <xf numFmtId="164" fontId="3" fillId="0" borderId="8" xfId="2" applyNumberFormat="1" applyFont="1" applyBorder="1"/>
    <xf numFmtId="164" fontId="3" fillId="3" borderId="5" xfId="2" applyNumberFormat="1" applyFont="1" applyFill="1" applyBorder="1"/>
    <xf numFmtId="164" fontId="3" fillId="0" borderId="10" xfId="2" applyNumberFormat="1" applyFont="1" applyBorder="1"/>
    <xf numFmtId="164" fontId="3" fillId="0" borderId="11" xfId="2" applyNumberFormat="1" applyFont="1" applyBorder="1"/>
    <xf numFmtId="0" fontId="3" fillId="0" borderId="4" xfId="1" applyFont="1" applyFill="1" applyBorder="1" applyAlignment="1" applyProtection="1">
      <alignment horizontal="left" vertical="top" wrapText="1" indent="1"/>
      <protection locked="0"/>
    </xf>
    <xf numFmtId="164" fontId="3" fillId="0" borderId="9" xfId="2" applyNumberFormat="1" applyFont="1" applyBorder="1"/>
    <xf numFmtId="0" fontId="1" fillId="0" borderId="0" xfId="1" applyFont="1" applyFill="1" applyBorder="1" applyAlignment="1" applyProtection="1">
      <protection locked="0"/>
    </xf>
    <xf numFmtId="165" fontId="1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5" fillId="4" borderId="4" xfId="1" applyFont="1" applyFill="1" applyBorder="1" applyAlignment="1" applyProtection="1">
      <alignment horizontal="center" wrapText="1"/>
      <protection locked="0"/>
    </xf>
    <xf numFmtId="0" fontId="5" fillId="4" borderId="12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8" fillId="0" borderId="4" xfId="1" applyFont="1" applyFill="1" applyBorder="1" applyAlignment="1" applyProtection="1">
      <alignment horizontal="left"/>
      <protection locked="0"/>
    </xf>
    <xf numFmtId="0" fontId="3" fillId="0" borderId="12" xfId="1" applyFont="1" applyFill="1" applyBorder="1" applyAlignment="1">
      <alignment horizontal="center"/>
    </xf>
    <xf numFmtId="0" fontId="8" fillId="0" borderId="4" xfId="1" applyFont="1" applyFill="1" applyBorder="1" applyAlignment="1" applyProtection="1">
      <alignment horizontal="left" indent="1"/>
      <protection locked="0"/>
    </xf>
    <xf numFmtId="164" fontId="3" fillId="0" borderId="12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9" fillId="0" borderId="7" xfId="1" applyFont="1" applyFill="1" applyBorder="1" applyAlignment="1" applyProtection="1">
      <alignment horizontal="left"/>
      <protection locked="0"/>
    </xf>
    <xf numFmtId="164" fontId="2" fillId="0" borderId="13" xfId="2" applyNumberFormat="1" applyFont="1" applyFill="1" applyBorder="1" applyAlignment="1">
      <alignment horizontal="center"/>
    </xf>
    <xf numFmtId="43" fontId="3" fillId="0" borderId="0" xfId="1" applyNumberFormat="1" applyFont="1" applyFill="1"/>
    <xf numFmtId="164" fontId="3" fillId="0" borderId="14" xfId="2" applyNumberFormat="1" applyFont="1" applyFill="1" applyBorder="1" applyAlignment="1">
      <alignment horizontal="center"/>
    </xf>
    <xf numFmtId="164" fontId="2" fillId="0" borderId="14" xfId="2" applyNumberFormat="1" applyFont="1" applyFill="1" applyBorder="1" applyAlignment="1">
      <alignment horizontal="center"/>
    </xf>
    <xf numFmtId="164" fontId="3" fillId="0" borderId="15" xfId="2" applyNumberFormat="1" applyFont="1" applyFill="1" applyBorder="1" applyAlignment="1">
      <alignment horizontal="center"/>
    </xf>
    <xf numFmtId="0" fontId="2" fillId="5" borderId="7" xfId="1" applyFont="1" applyFill="1" applyBorder="1" applyAlignment="1" applyProtection="1">
      <protection locked="0"/>
    </xf>
    <xf numFmtId="164" fontId="2" fillId="5" borderId="13" xfId="2" applyNumberFormat="1" applyFont="1" applyFill="1" applyBorder="1" applyAlignment="1">
      <alignment horizontal="center"/>
    </xf>
    <xf numFmtId="0" fontId="9" fillId="0" borderId="4" xfId="1" applyFont="1" applyFill="1" applyBorder="1" applyAlignment="1" applyProtection="1">
      <alignment horizontal="left"/>
      <protection locked="0"/>
    </xf>
    <xf numFmtId="164" fontId="3" fillId="0" borderId="14" xfId="2" quotePrefix="1" applyNumberFormat="1" applyFont="1" applyFill="1" applyBorder="1" applyAlignment="1">
      <alignment horizontal="center"/>
    </xf>
    <xf numFmtId="164" fontId="3" fillId="0" borderId="16" xfId="2" applyNumberFormat="1" applyFont="1" applyFill="1" applyBorder="1" applyAlignment="1">
      <alignment horizontal="center"/>
    </xf>
    <xf numFmtId="0" fontId="2" fillId="5" borderId="9" xfId="1" applyFont="1" applyFill="1" applyBorder="1" applyAlignment="1" applyProtection="1">
      <protection locked="0"/>
    </xf>
    <xf numFmtId="164" fontId="2" fillId="5" borderId="17" xfId="2" applyNumberFormat="1" applyFont="1" applyFill="1" applyBorder="1" applyAlignment="1">
      <alignment horizontal="center"/>
    </xf>
    <xf numFmtId="0" fontId="8" fillId="0" borderId="18" xfId="1" applyFont="1" applyFill="1" applyBorder="1" applyAlignment="1" applyProtection="1">
      <alignment horizontal="left"/>
      <protection locked="0"/>
    </xf>
    <xf numFmtId="43" fontId="3" fillId="0" borderId="0" xfId="1" applyNumberFormat="1" applyFont="1" applyFill="1" applyAlignment="1">
      <alignment horizontal="center"/>
    </xf>
  </cellXfs>
  <cellStyles count="3">
    <cellStyle name="Millares 5 2 3" xfId="2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9/mayo/CONSOLIDADO%20MAY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2019"/>
      <sheetName val="balance IFD"/>
      <sheetName val="ANEXO "/>
      <sheetName val="DIVIDENDOS"/>
      <sheetName val="PARTIDAS BANCO"/>
      <sheetName val="PARTIDAS IFD"/>
      <sheetName val="partidas seguros"/>
      <sheetName val="wfsaldos ajuste4"/>
      <sheetName val="Inversiones"/>
      <sheetName val="Intereses"/>
      <sheetName val="Segmento Banco"/>
      <sheetName val="Segmento IFD"/>
      <sheetName val="Estado Financieros IFD"/>
      <sheetName val="VIDA"/>
      <sheetName val="SEGUROS"/>
      <sheetName val="VAL"/>
      <sheetName val="DAV SERV"/>
      <sheetName val="IFD"/>
      <sheetName val="ALM"/>
      <sheetName val="ajuste particip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showGridLines="0" topLeftCell="A59" zoomScale="75" zoomScaleNormal="75" zoomScaleSheetLayoutView="75" workbookViewId="0">
      <selection activeCell="B25" sqref="B25"/>
    </sheetView>
  </sheetViews>
  <sheetFormatPr baseColWidth="10" defaultRowHeight="12.75" x14ac:dyDescent="0.2"/>
  <cols>
    <col min="1" max="1" width="71.85546875" style="1" customWidth="1"/>
    <col min="2" max="2" width="27.140625" style="1" customWidth="1"/>
    <col min="3" max="3" width="18.5703125" style="1" bestFit="1" customWidth="1"/>
    <col min="4" max="4" width="17.42578125" style="1" bestFit="1" customWidth="1"/>
    <col min="5" max="16384" width="11.42578125" style="1"/>
  </cols>
  <sheetData>
    <row r="1" spans="1:4" s="3" customFormat="1" ht="15" x14ac:dyDescent="0.25">
      <c r="A1" s="2" t="s">
        <v>0</v>
      </c>
      <c r="B1" s="2"/>
    </row>
    <row r="2" spans="1:4" s="3" customFormat="1" ht="15" x14ac:dyDescent="0.25">
      <c r="A2" s="2" t="s">
        <v>1</v>
      </c>
      <c r="B2" s="2"/>
    </row>
    <row r="3" spans="1:4" s="3" customFormat="1" ht="14.25" x14ac:dyDescent="0.2">
      <c r="A3" s="4" t="s">
        <v>1</v>
      </c>
      <c r="B3" s="4"/>
    </row>
    <row r="4" spans="1:4" s="3" customFormat="1" ht="14.25" x14ac:dyDescent="0.2">
      <c r="A4" s="4" t="s">
        <v>2</v>
      </c>
      <c r="B4" s="4"/>
    </row>
    <row r="5" spans="1:4" s="3" customFormat="1" ht="14.25" x14ac:dyDescent="0.2">
      <c r="A5" s="5" t="s">
        <v>3</v>
      </c>
      <c r="B5" s="5"/>
    </row>
    <row r="6" spans="1:4" ht="15" x14ac:dyDescent="0.25">
      <c r="A6" s="6" t="s">
        <v>4</v>
      </c>
      <c r="B6" s="7">
        <v>43616</v>
      </c>
    </row>
    <row r="7" spans="1:4" ht="14.25" x14ac:dyDescent="0.2">
      <c r="A7" s="8"/>
      <c r="B7" s="9"/>
    </row>
    <row r="8" spans="1:4" ht="15" x14ac:dyDescent="0.25">
      <c r="A8" s="10" t="s">
        <v>5</v>
      </c>
      <c r="B8" s="11"/>
    </row>
    <row r="9" spans="1:4" ht="15" x14ac:dyDescent="0.25">
      <c r="A9" s="10"/>
      <c r="B9" s="11"/>
    </row>
    <row r="10" spans="1:4" ht="15" x14ac:dyDescent="0.25">
      <c r="A10" s="12" t="s">
        <v>6</v>
      </c>
      <c r="B10" s="11"/>
    </row>
    <row r="11" spans="1:4" ht="14.25" x14ac:dyDescent="0.2">
      <c r="A11" s="13" t="s">
        <v>7</v>
      </c>
      <c r="B11" s="14">
        <v>496924.33865999995</v>
      </c>
      <c r="D11" s="15"/>
    </row>
    <row r="12" spans="1:4" ht="14.25" x14ac:dyDescent="0.2">
      <c r="A12" s="13" t="s">
        <v>8</v>
      </c>
      <c r="B12" s="14">
        <v>275</v>
      </c>
      <c r="D12" s="15"/>
    </row>
    <row r="13" spans="1:4" ht="14.25" x14ac:dyDescent="0.2">
      <c r="A13" s="13" t="s">
        <v>9</v>
      </c>
      <c r="B13" s="14">
        <v>226965.60351000002</v>
      </c>
      <c r="D13" s="15"/>
    </row>
    <row r="14" spans="1:4" ht="14.25" x14ac:dyDescent="0.2">
      <c r="A14" s="13" t="s">
        <v>10</v>
      </c>
      <c r="B14" s="16">
        <f>SUM(B15:B18)</f>
        <v>1847980.3417800001</v>
      </c>
      <c r="D14" s="15"/>
    </row>
    <row r="15" spans="1:4" ht="14.25" x14ac:dyDescent="0.2">
      <c r="A15" s="17" t="s">
        <v>11</v>
      </c>
      <c r="B15" s="18">
        <v>1842859.47456</v>
      </c>
      <c r="D15" s="15"/>
    </row>
    <row r="16" spans="1:4" ht="14.25" x14ac:dyDescent="0.2">
      <c r="A16" s="17" t="s">
        <v>12</v>
      </c>
      <c r="B16" s="18">
        <v>39452.937250000003</v>
      </c>
      <c r="D16" s="15"/>
    </row>
    <row r="17" spans="1:4" ht="14.25" x14ac:dyDescent="0.2">
      <c r="A17" s="17" t="s">
        <v>13</v>
      </c>
      <c r="B17" s="18">
        <v>7882.0331899999983</v>
      </c>
      <c r="D17" s="15"/>
    </row>
    <row r="18" spans="1:4" ht="14.25" x14ac:dyDescent="0.2">
      <c r="A18" s="17" t="s">
        <v>14</v>
      </c>
      <c r="B18" s="18">
        <v>-42214.103219999997</v>
      </c>
      <c r="D18" s="15"/>
    </row>
    <row r="19" spans="1:4" ht="14.25" x14ac:dyDescent="0.2">
      <c r="A19" s="13" t="s">
        <v>15</v>
      </c>
      <c r="B19" s="19">
        <v>0</v>
      </c>
      <c r="D19" s="15"/>
    </row>
    <row r="20" spans="1:4" ht="14.25" x14ac:dyDescent="0.2">
      <c r="A20" s="17" t="s">
        <v>16</v>
      </c>
      <c r="B20" s="19">
        <v>3641.0237599999996</v>
      </c>
      <c r="D20" s="15"/>
    </row>
    <row r="21" spans="1:4" ht="14.25" x14ac:dyDescent="0.2">
      <c r="A21" s="17" t="s">
        <v>17</v>
      </c>
      <c r="B21" s="19">
        <v>0</v>
      </c>
      <c r="D21" s="15"/>
    </row>
    <row r="22" spans="1:4" ht="14.25" x14ac:dyDescent="0.2">
      <c r="A22" s="13" t="s">
        <v>18</v>
      </c>
      <c r="B22" s="19">
        <v>75.898009999999999</v>
      </c>
      <c r="D22" s="15"/>
    </row>
    <row r="23" spans="1:4" ht="15" x14ac:dyDescent="0.25">
      <c r="A23" s="20" t="s">
        <v>19</v>
      </c>
      <c r="B23" s="21">
        <f>+B11+B12+B13+B14+B20+B22</f>
        <v>2575862.20572</v>
      </c>
    </row>
    <row r="24" spans="1:4" ht="14.25" x14ac:dyDescent="0.2">
      <c r="A24" s="22"/>
      <c r="B24" s="19"/>
    </row>
    <row r="25" spans="1:4" ht="15" x14ac:dyDescent="0.25">
      <c r="A25" s="12" t="s">
        <v>20</v>
      </c>
      <c r="B25" s="19"/>
    </row>
    <row r="26" spans="1:4" ht="14.25" x14ac:dyDescent="0.2">
      <c r="A26" s="13" t="s">
        <v>21</v>
      </c>
      <c r="B26" s="19">
        <f>SUM(B27:B28)</f>
        <v>3743.3521999999994</v>
      </c>
      <c r="D26" s="15"/>
    </row>
    <row r="27" spans="1:4" ht="14.25" x14ac:dyDescent="0.2">
      <c r="A27" s="17" t="s">
        <v>22</v>
      </c>
      <c r="B27" s="19">
        <v>14501.659019999999</v>
      </c>
      <c r="D27" s="15"/>
    </row>
    <row r="28" spans="1:4" ht="14.25" x14ac:dyDescent="0.2">
      <c r="A28" s="17" t="s">
        <v>23</v>
      </c>
      <c r="B28" s="19">
        <v>-10758.30682</v>
      </c>
      <c r="D28" s="15"/>
    </row>
    <row r="29" spans="1:4" ht="14.25" x14ac:dyDescent="0.2">
      <c r="A29" s="13" t="s">
        <v>24</v>
      </c>
      <c r="B29" s="19">
        <v>4889.6043828514739</v>
      </c>
      <c r="D29" s="15"/>
    </row>
    <row r="30" spans="1:4" ht="14.25" x14ac:dyDescent="0.2">
      <c r="A30" s="13" t="s">
        <v>25</v>
      </c>
      <c r="B30" s="19">
        <f>SUM(B31:B36)</f>
        <v>33397.058839999998</v>
      </c>
      <c r="D30" s="15"/>
    </row>
    <row r="31" spans="1:4" ht="14.25" x14ac:dyDescent="0.2">
      <c r="A31" s="17" t="s">
        <v>26</v>
      </c>
      <c r="B31" s="19">
        <v>473.38983000000002</v>
      </c>
      <c r="D31" s="15"/>
    </row>
    <row r="32" spans="1:4" ht="14.25" x14ac:dyDescent="0.2">
      <c r="A32" s="17" t="s">
        <v>27</v>
      </c>
      <c r="B32" s="19">
        <v>0</v>
      </c>
      <c r="D32" s="15"/>
    </row>
    <row r="33" spans="1:4" ht="14.25" x14ac:dyDescent="0.2">
      <c r="A33" s="17" t="s">
        <v>28</v>
      </c>
      <c r="B33" s="19">
        <v>28664.15223</v>
      </c>
      <c r="D33" s="15"/>
    </row>
    <row r="34" spans="1:4" ht="14.25" x14ac:dyDescent="0.2">
      <c r="A34" s="17" t="s">
        <v>29</v>
      </c>
      <c r="B34" s="19">
        <v>5905.2575200000001</v>
      </c>
      <c r="D34" s="15"/>
    </row>
    <row r="35" spans="1:4" ht="14.25" x14ac:dyDescent="0.2">
      <c r="A35" s="17" t="s">
        <v>30</v>
      </c>
      <c r="B35" s="19">
        <v>0</v>
      </c>
      <c r="D35" s="15"/>
    </row>
    <row r="36" spans="1:4" ht="14.25" x14ac:dyDescent="0.2">
      <c r="A36" s="17" t="s">
        <v>31</v>
      </c>
      <c r="B36" s="19">
        <v>-1645.74074</v>
      </c>
      <c r="D36" s="15"/>
    </row>
    <row r="37" spans="1:4" ht="14.25" x14ac:dyDescent="0.2">
      <c r="A37" s="13" t="s">
        <v>32</v>
      </c>
      <c r="B37" s="19"/>
      <c r="D37" s="15"/>
    </row>
    <row r="38" spans="1:4" ht="14.25" x14ac:dyDescent="0.2">
      <c r="A38" s="13" t="s">
        <v>33</v>
      </c>
      <c r="B38" s="19"/>
    </row>
    <row r="39" spans="1:4" ht="15" x14ac:dyDescent="0.25">
      <c r="A39" s="20" t="s">
        <v>34</v>
      </c>
      <c r="B39" s="23">
        <f>+B26+B29+B30</f>
        <v>42030.015422851473</v>
      </c>
    </row>
    <row r="40" spans="1:4" ht="14.25" x14ac:dyDescent="0.2">
      <c r="A40" s="22"/>
      <c r="B40" s="19"/>
      <c r="D40" s="15"/>
    </row>
    <row r="41" spans="1:4" ht="15" x14ac:dyDescent="0.25">
      <c r="A41" s="12" t="s">
        <v>35</v>
      </c>
      <c r="B41" s="19"/>
      <c r="D41" s="15"/>
    </row>
    <row r="42" spans="1:4" ht="14.25" x14ac:dyDescent="0.2">
      <c r="A42" s="13" t="s">
        <v>36</v>
      </c>
      <c r="B42" s="19">
        <v>50674.635760000012</v>
      </c>
      <c r="D42" s="15"/>
    </row>
    <row r="43" spans="1:4" ht="15" x14ac:dyDescent="0.25">
      <c r="A43" s="20" t="s">
        <v>37</v>
      </c>
      <c r="B43" s="23">
        <f>+B42</f>
        <v>50674.635760000012</v>
      </c>
      <c r="D43" s="15"/>
    </row>
    <row r="44" spans="1:4" ht="14.25" x14ac:dyDescent="0.2">
      <c r="A44" s="22"/>
      <c r="B44" s="19"/>
      <c r="D44" s="15"/>
    </row>
    <row r="45" spans="1:4" ht="15" x14ac:dyDescent="0.25">
      <c r="A45" s="20" t="s">
        <v>38</v>
      </c>
      <c r="B45" s="24">
        <v>0</v>
      </c>
      <c r="D45" s="15"/>
    </row>
    <row r="46" spans="1:4" ht="14.25" x14ac:dyDescent="0.2">
      <c r="A46" s="22"/>
      <c r="B46" s="19"/>
      <c r="D46" s="15"/>
    </row>
    <row r="47" spans="1:4" ht="15" x14ac:dyDescent="0.25">
      <c r="A47" s="20" t="s">
        <v>39</v>
      </c>
      <c r="B47" s="23">
        <v>114924.8122</v>
      </c>
      <c r="D47" s="15"/>
    </row>
    <row r="48" spans="1:4" ht="14.25" x14ac:dyDescent="0.2">
      <c r="A48" s="22"/>
      <c r="B48" s="19"/>
      <c r="D48" s="15"/>
    </row>
    <row r="49" spans="1:4" ht="15.75" thickBot="1" x14ac:dyDescent="0.3">
      <c r="A49" s="25" t="s">
        <v>40</v>
      </c>
      <c r="B49" s="26">
        <f>+B23+B39+B43+B45+B47</f>
        <v>2783491.6691028513</v>
      </c>
      <c r="C49" s="27"/>
      <c r="D49" s="15"/>
    </row>
    <row r="50" spans="1:4" ht="15" thickTop="1" x14ac:dyDescent="0.2">
      <c r="A50" s="22"/>
      <c r="B50" s="11"/>
      <c r="D50" s="15"/>
    </row>
    <row r="51" spans="1:4" ht="15" x14ac:dyDescent="0.25">
      <c r="A51" s="10" t="s">
        <v>41</v>
      </c>
      <c r="B51" s="11"/>
      <c r="D51" s="15"/>
    </row>
    <row r="52" spans="1:4" ht="15" x14ac:dyDescent="0.25">
      <c r="A52" s="10"/>
      <c r="B52" s="11"/>
      <c r="D52" s="15"/>
    </row>
    <row r="53" spans="1:4" ht="15" x14ac:dyDescent="0.25">
      <c r="A53" s="12" t="s">
        <v>42</v>
      </c>
      <c r="B53" s="11"/>
      <c r="D53" s="15"/>
    </row>
    <row r="54" spans="1:4" ht="14.25" x14ac:dyDescent="0.2">
      <c r="A54" s="13" t="s">
        <v>43</v>
      </c>
      <c r="B54" s="28">
        <v>1643942.9425200003</v>
      </c>
      <c r="D54" s="15"/>
    </row>
    <row r="55" spans="1:4" ht="14.25" x14ac:dyDescent="0.2">
      <c r="A55" s="13" t="s">
        <v>44</v>
      </c>
      <c r="B55" s="28">
        <v>419513.23444749997</v>
      </c>
      <c r="D55" s="15"/>
    </row>
    <row r="56" spans="1:4" ht="14.25" x14ac:dyDescent="0.2">
      <c r="A56" s="13" t="s">
        <v>45</v>
      </c>
      <c r="B56" s="28">
        <v>5295.1463300000005</v>
      </c>
      <c r="D56" s="15"/>
    </row>
    <row r="57" spans="1:4" ht="14.25" x14ac:dyDescent="0.2">
      <c r="A57" s="13" t="s">
        <v>46</v>
      </c>
      <c r="B57" s="28">
        <v>195882.04829000001</v>
      </c>
      <c r="D57" s="15"/>
    </row>
    <row r="58" spans="1:4" ht="14.25" x14ac:dyDescent="0.2">
      <c r="A58" s="13" t="s">
        <v>47</v>
      </c>
      <c r="B58" s="28">
        <v>2565.4366500000001</v>
      </c>
      <c r="D58" s="15"/>
    </row>
    <row r="59" spans="1:4" ht="14.25" x14ac:dyDescent="0.2">
      <c r="A59" s="13" t="s">
        <v>48</v>
      </c>
      <c r="B59" s="28">
        <v>0</v>
      </c>
      <c r="D59" s="15"/>
    </row>
    <row r="60" spans="1:4" ht="14.25" x14ac:dyDescent="0.2">
      <c r="A60" s="13" t="s">
        <v>49</v>
      </c>
      <c r="B60" s="28">
        <v>15170.887000000001</v>
      </c>
      <c r="D60" s="15"/>
    </row>
    <row r="61" spans="1:4" ht="15" x14ac:dyDescent="0.25">
      <c r="A61" s="20" t="s">
        <v>50</v>
      </c>
      <c r="B61" s="29">
        <f>SUM(B54:B60)</f>
        <v>2282369.6952375001</v>
      </c>
      <c r="D61" s="15"/>
    </row>
    <row r="62" spans="1:4" ht="14.25" x14ac:dyDescent="0.2">
      <c r="A62" s="22"/>
      <c r="B62" s="28"/>
      <c r="D62" s="15"/>
    </row>
    <row r="63" spans="1:4" ht="15" x14ac:dyDescent="0.25">
      <c r="A63" s="12" t="s">
        <v>51</v>
      </c>
      <c r="B63" s="28"/>
      <c r="D63" s="15"/>
    </row>
    <row r="64" spans="1:4" ht="14.25" x14ac:dyDescent="0.2">
      <c r="A64" s="13" t="s">
        <v>52</v>
      </c>
      <c r="B64" s="30">
        <v>25858.371198165078</v>
      </c>
      <c r="D64" s="15"/>
    </row>
    <row r="65" spans="1:4" ht="14.25" x14ac:dyDescent="0.2">
      <c r="A65" s="13" t="s">
        <v>53</v>
      </c>
      <c r="B65" s="28">
        <v>4458.5306899999996</v>
      </c>
      <c r="D65" s="15"/>
    </row>
    <row r="66" spans="1:4" ht="14.25" x14ac:dyDescent="0.2">
      <c r="A66" s="13" t="s">
        <v>49</v>
      </c>
      <c r="B66" s="28">
        <v>9693.2777085714279</v>
      </c>
      <c r="D66" s="15"/>
    </row>
    <row r="67" spans="1:4" ht="15" x14ac:dyDescent="0.25">
      <c r="A67" s="20" t="s">
        <v>54</v>
      </c>
      <c r="B67" s="29">
        <f>SUM(B64:B66)</f>
        <v>40010.179596736503</v>
      </c>
      <c r="D67" s="15"/>
    </row>
    <row r="68" spans="1:4" ht="14.25" x14ac:dyDescent="0.2">
      <c r="A68" s="22"/>
      <c r="B68" s="28"/>
      <c r="D68" s="15"/>
    </row>
    <row r="69" spans="1:4" ht="15" x14ac:dyDescent="0.25">
      <c r="A69" s="12" t="s">
        <v>55</v>
      </c>
      <c r="B69" s="28"/>
      <c r="D69" s="15"/>
    </row>
    <row r="70" spans="1:4" ht="14.25" x14ac:dyDescent="0.2">
      <c r="A70" s="13" t="s">
        <v>56</v>
      </c>
      <c r="B70" s="28">
        <v>3185.13445</v>
      </c>
      <c r="D70" s="15"/>
    </row>
    <row r="71" spans="1:4" ht="14.25" x14ac:dyDescent="0.2">
      <c r="A71" s="13" t="s">
        <v>57</v>
      </c>
      <c r="B71" s="28">
        <v>8689.7358299999996</v>
      </c>
      <c r="D71" s="15"/>
    </row>
    <row r="72" spans="1:4" ht="14.25" x14ac:dyDescent="0.2">
      <c r="A72" s="13" t="s">
        <v>58</v>
      </c>
      <c r="B72" s="28">
        <v>2201.0677299999998</v>
      </c>
      <c r="D72" s="15"/>
    </row>
    <row r="73" spans="1:4" ht="15" x14ac:dyDescent="0.25">
      <c r="A73" s="20" t="s">
        <v>59</v>
      </c>
      <c r="B73" s="29">
        <f>SUM(B70:B72)</f>
        <v>14075.938009999998</v>
      </c>
      <c r="D73" s="15"/>
    </row>
    <row r="74" spans="1:4" ht="14.25" x14ac:dyDescent="0.2">
      <c r="A74" s="22"/>
      <c r="B74" s="28"/>
      <c r="D74" s="15"/>
    </row>
    <row r="75" spans="1:4" ht="15" x14ac:dyDescent="0.25">
      <c r="A75" s="12" t="s">
        <v>60</v>
      </c>
      <c r="B75" s="28"/>
      <c r="D75" s="15"/>
    </row>
    <row r="76" spans="1:4" ht="14.25" x14ac:dyDescent="0.2">
      <c r="A76" s="13" t="s">
        <v>61</v>
      </c>
      <c r="B76" s="28"/>
      <c r="D76" s="15"/>
    </row>
    <row r="77" spans="1:4" ht="14.25" x14ac:dyDescent="0.2">
      <c r="A77" s="13" t="s">
        <v>62</v>
      </c>
      <c r="B77" s="28"/>
      <c r="D77" s="15"/>
    </row>
    <row r="78" spans="1:4" ht="15" x14ac:dyDescent="0.25">
      <c r="A78" s="20" t="s">
        <v>63</v>
      </c>
      <c r="B78" s="29"/>
      <c r="D78" s="15"/>
    </row>
    <row r="79" spans="1:4" ht="14.25" x14ac:dyDescent="0.2">
      <c r="A79" s="22"/>
      <c r="B79" s="28"/>
      <c r="D79" s="15"/>
    </row>
    <row r="80" spans="1:4" ht="15" x14ac:dyDescent="0.25">
      <c r="A80" s="20" t="s">
        <v>64</v>
      </c>
      <c r="B80" s="29">
        <v>0</v>
      </c>
      <c r="D80" s="15"/>
    </row>
    <row r="81" spans="1:4" ht="14.25" x14ac:dyDescent="0.2">
      <c r="A81" s="22"/>
      <c r="B81" s="28"/>
      <c r="D81" s="15"/>
    </row>
    <row r="82" spans="1:4" ht="15" x14ac:dyDescent="0.25">
      <c r="A82" s="20" t="s">
        <v>65</v>
      </c>
      <c r="B82" s="29">
        <v>124367.43109999999</v>
      </c>
      <c r="D82" s="15"/>
    </row>
    <row r="83" spans="1:4" ht="14.25" x14ac:dyDescent="0.2">
      <c r="A83" s="22"/>
      <c r="B83" s="28"/>
      <c r="D83" s="15"/>
    </row>
    <row r="84" spans="1:4" ht="15.75" thickBot="1" x14ac:dyDescent="0.3">
      <c r="A84" s="25" t="s">
        <v>66</v>
      </c>
      <c r="B84" s="31">
        <f>+B61+B67+B73+B80+B82</f>
        <v>2460823.243944237</v>
      </c>
      <c r="D84" s="15"/>
    </row>
    <row r="85" spans="1:4" ht="15" thickTop="1" x14ac:dyDescent="0.2">
      <c r="A85" s="22"/>
      <c r="B85" s="28"/>
      <c r="D85" s="15"/>
    </row>
    <row r="86" spans="1:4" ht="15" x14ac:dyDescent="0.25">
      <c r="A86" s="20" t="s">
        <v>67</v>
      </c>
      <c r="B86" s="29">
        <v>4750.529853042679</v>
      </c>
      <c r="D86" s="15"/>
    </row>
    <row r="87" spans="1:4" ht="14.25" x14ac:dyDescent="0.2">
      <c r="A87" s="22"/>
      <c r="B87" s="32"/>
      <c r="D87" s="15"/>
    </row>
    <row r="88" spans="1:4" ht="15" x14ac:dyDescent="0.25">
      <c r="A88" s="12" t="s">
        <v>68</v>
      </c>
      <c r="B88" s="28"/>
      <c r="D88" s="15"/>
    </row>
    <row r="89" spans="1:4" ht="14.25" x14ac:dyDescent="0.2">
      <c r="A89" s="13" t="s">
        <v>69</v>
      </c>
      <c r="B89" s="28">
        <v>152000.00000285715</v>
      </c>
      <c r="D89" s="15"/>
    </row>
    <row r="90" spans="1:4" ht="14.25" x14ac:dyDescent="0.2">
      <c r="A90" s="33" t="s">
        <v>70</v>
      </c>
      <c r="B90" s="28">
        <v>153894.33496499414</v>
      </c>
      <c r="D90" s="15"/>
    </row>
    <row r="91" spans="1:4" ht="14.25" x14ac:dyDescent="0.2">
      <c r="A91" s="33" t="s">
        <v>71</v>
      </c>
      <c r="B91" s="28">
        <v>12023.559342609416</v>
      </c>
      <c r="D91" s="15"/>
    </row>
    <row r="92" spans="1:4" ht="14.25" x14ac:dyDescent="0.2">
      <c r="A92" s="13" t="s">
        <v>72</v>
      </c>
      <c r="B92" s="28"/>
      <c r="D92" s="15"/>
    </row>
    <row r="93" spans="1:4" ht="14.25" x14ac:dyDescent="0.2">
      <c r="A93" s="22"/>
      <c r="B93" s="28"/>
      <c r="D93" s="15"/>
    </row>
    <row r="94" spans="1:4" ht="15.75" thickBot="1" x14ac:dyDescent="0.3">
      <c r="A94" s="25" t="s">
        <v>73</v>
      </c>
      <c r="B94" s="31">
        <f>SUM(B89:B93)</f>
        <v>317917.89431046072</v>
      </c>
      <c r="D94" s="15"/>
    </row>
    <row r="95" spans="1:4" ht="15.75" thickTop="1" x14ac:dyDescent="0.25">
      <c r="A95" s="12"/>
      <c r="B95" s="28"/>
      <c r="D95" s="15"/>
    </row>
    <row r="96" spans="1:4" ht="15.75" thickBot="1" x14ac:dyDescent="0.3">
      <c r="A96" s="25" t="s">
        <v>74</v>
      </c>
      <c r="B96" s="34">
        <f>+B84+B86+B94</f>
        <v>2783491.6681077406</v>
      </c>
      <c r="D96" s="15"/>
    </row>
    <row r="97" spans="1:2" ht="13.5" thickTop="1" x14ac:dyDescent="0.2">
      <c r="A97" s="35"/>
      <c r="B97" s="36">
        <f>+B96-B49</f>
        <v>-9.9511072039604187E-4</v>
      </c>
    </row>
    <row r="98" spans="1:2" x14ac:dyDescent="0.2">
      <c r="A98" s="3"/>
    </row>
    <row r="99" spans="1:2" ht="14.25" x14ac:dyDescent="0.2">
      <c r="A99" s="38" t="s">
        <v>124</v>
      </c>
      <c r="B99" s="37" t="s">
        <v>125</v>
      </c>
    </row>
    <row r="100" spans="1:2" ht="14.25" x14ac:dyDescent="0.2">
      <c r="A100" s="38" t="s">
        <v>126</v>
      </c>
      <c r="B100" s="37" t="s">
        <v>127</v>
      </c>
    </row>
    <row r="101" spans="1:2" x14ac:dyDescent="0.2">
      <c r="A101" s="3"/>
    </row>
    <row r="102" spans="1:2" x14ac:dyDescent="0.2">
      <c r="A102" s="3"/>
    </row>
    <row r="103" spans="1:2" x14ac:dyDescent="0.2">
      <c r="A103" s="3"/>
    </row>
    <row r="104" spans="1:2" x14ac:dyDescent="0.2">
      <c r="A104" s="3"/>
    </row>
    <row r="105" spans="1:2" x14ac:dyDescent="0.2">
      <c r="A105" s="3"/>
    </row>
    <row r="106" spans="1:2" x14ac:dyDescent="0.2">
      <c r="A106" s="3"/>
    </row>
    <row r="107" spans="1:2" x14ac:dyDescent="0.2">
      <c r="A107" s="3"/>
    </row>
    <row r="108" spans="1:2" x14ac:dyDescent="0.2">
      <c r="A108" s="3"/>
    </row>
    <row r="109" spans="1:2" x14ac:dyDescent="0.2">
      <c r="A109" s="3"/>
    </row>
    <row r="110" spans="1:2" x14ac:dyDescent="0.2">
      <c r="A110" s="3"/>
    </row>
    <row r="111" spans="1:2" x14ac:dyDescent="0.2">
      <c r="A111" s="3"/>
    </row>
    <row r="112" spans="1:2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4" spans="1:1" x14ac:dyDescent="0.2">
      <c r="A174" s="3"/>
    </row>
    <row r="175" spans="1:1" x14ac:dyDescent="0.2">
      <c r="A175" s="3"/>
    </row>
    <row r="176" spans="1:1" x14ac:dyDescent="0.2">
      <c r="A176" s="3"/>
    </row>
    <row r="177" spans="1:1" x14ac:dyDescent="0.2">
      <c r="A177" s="3"/>
    </row>
    <row r="178" spans="1:1" x14ac:dyDescent="0.2">
      <c r="A178" s="3"/>
    </row>
    <row r="179" spans="1:1" x14ac:dyDescent="0.2">
      <c r="A179" s="3"/>
    </row>
    <row r="180" spans="1:1" x14ac:dyDescent="0.2">
      <c r="A180" s="3"/>
    </row>
    <row r="181" spans="1:1" x14ac:dyDescent="0.2">
      <c r="A181" s="3"/>
    </row>
    <row r="182" spans="1:1" x14ac:dyDescent="0.2">
      <c r="A182" s="3"/>
    </row>
    <row r="183" spans="1:1" x14ac:dyDescent="0.2">
      <c r="A183" s="3"/>
    </row>
    <row r="184" spans="1:1" x14ac:dyDescent="0.2">
      <c r="A184" s="3"/>
    </row>
    <row r="185" spans="1:1" x14ac:dyDescent="0.2">
      <c r="A185" s="3"/>
    </row>
    <row r="186" spans="1:1" x14ac:dyDescent="0.2">
      <c r="A186" s="3"/>
    </row>
    <row r="187" spans="1:1" x14ac:dyDescent="0.2">
      <c r="A187" s="3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showGridLines="0" tabSelected="1" zoomScale="75" zoomScaleNormal="75" zoomScaleSheetLayoutView="80" workbookViewId="0">
      <selection activeCell="A73" sqref="A73"/>
    </sheetView>
  </sheetViews>
  <sheetFormatPr baseColWidth="10" defaultRowHeight="14.25" x14ac:dyDescent="0.2"/>
  <cols>
    <col min="1" max="1" width="60.140625" style="38" customWidth="1"/>
    <col min="2" max="2" width="19.42578125" style="37" customWidth="1"/>
    <col min="3" max="3" width="16.42578125" style="37" customWidth="1"/>
    <col min="4" max="4" width="12.42578125" style="38" bestFit="1" customWidth="1"/>
    <col min="5" max="255" width="11.42578125" style="38"/>
    <col min="256" max="256" width="60.7109375" style="38" bestFit="1" customWidth="1"/>
    <col min="257" max="259" width="16.42578125" style="38" customWidth="1"/>
    <col min="260" max="511" width="11.42578125" style="38"/>
    <col min="512" max="512" width="60.7109375" style="38" bestFit="1" customWidth="1"/>
    <col min="513" max="515" width="16.42578125" style="38" customWidth="1"/>
    <col min="516" max="767" width="11.42578125" style="38"/>
    <col min="768" max="768" width="60.7109375" style="38" bestFit="1" customWidth="1"/>
    <col min="769" max="771" width="16.42578125" style="38" customWidth="1"/>
    <col min="772" max="1023" width="11.42578125" style="38"/>
    <col min="1024" max="1024" width="60.7109375" style="38" bestFit="1" customWidth="1"/>
    <col min="1025" max="1027" width="16.42578125" style="38" customWidth="1"/>
    <col min="1028" max="1279" width="11.42578125" style="38"/>
    <col min="1280" max="1280" width="60.7109375" style="38" bestFit="1" customWidth="1"/>
    <col min="1281" max="1283" width="16.42578125" style="38" customWidth="1"/>
    <col min="1284" max="1535" width="11.42578125" style="38"/>
    <col min="1536" max="1536" width="60.7109375" style="38" bestFit="1" customWidth="1"/>
    <col min="1537" max="1539" width="16.42578125" style="38" customWidth="1"/>
    <col min="1540" max="1791" width="11.42578125" style="38"/>
    <col min="1792" max="1792" width="60.7109375" style="38" bestFit="1" customWidth="1"/>
    <col min="1793" max="1795" width="16.42578125" style="38" customWidth="1"/>
    <col min="1796" max="2047" width="11.42578125" style="38"/>
    <col min="2048" max="2048" width="60.7109375" style="38" bestFit="1" customWidth="1"/>
    <col min="2049" max="2051" width="16.42578125" style="38" customWidth="1"/>
    <col min="2052" max="2303" width="11.42578125" style="38"/>
    <col min="2304" max="2304" width="60.7109375" style="38" bestFit="1" customWidth="1"/>
    <col min="2305" max="2307" width="16.42578125" style="38" customWidth="1"/>
    <col min="2308" max="2559" width="11.42578125" style="38"/>
    <col min="2560" max="2560" width="60.7109375" style="38" bestFit="1" customWidth="1"/>
    <col min="2561" max="2563" width="16.42578125" style="38" customWidth="1"/>
    <col min="2564" max="2815" width="11.42578125" style="38"/>
    <col min="2816" max="2816" width="60.7109375" style="38" bestFit="1" customWidth="1"/>
    <col min="2817" max="2819" width="16.42578125" style="38" customWidth="1"/>
    <col min="2820" max="3071" width="11.42578125" style="38"/>
    <col min="3072" max="3072" width="60.7109375" style="38" bestFit="1" customWidth="1"/>
    <col min="3073" max="3075" width="16.42578125" style="38" customWidth="1"/>
    <col min="3076" max="3327" width="11.42578125" style="38"/>
    <col min="3328" max="3328" width="60.7109375" style="38" bestFit="1" customWidth="1"/>
    <col min="3329" max="3331" width="16.42578125" style="38" customWidth="1"/>
    <col min="3332" max="3583" width="11.42578125" style="38"/>
    <col min="3584" max="3584" width="60.7109375" style="38" bestFit="1" customWidth="1"/>
    <col min="3585" max="3587" width="16.42578125" style="38" customWidth="1"/>
    <col min="3588" max="3839" width="11.42578125" style="38"/>
    <col min="3840" max="3840" width="60.7109375" style="38" bestFit="1" customWidth="1"/>
    <col min="3841" max="3843" width="16.42578125" style="38" customWidth="1"/>
    <col min="3844" max="4095" width="11.42578125" style="38"/>
    <col min="4096" max="4096" width="60.7109375" style="38" bestFit="1" customWidth="1"/>
    <col min="4097" max="4099" width="16.42578125" style="38" customWidth="1"/>
    <col min="4100" max="4351" width="11.42578125" style="38"/>
    <col min="4352" max="4352" width="60.7109375" style="38" bestFit="1" customWidth="1"/>
    <col min="4353" max="4355" width="16.42578125" style="38" customWidth="1"/>
    <col min="4356" max="4607" width="11.42578125" style="38"/>
    <col min="4608" max="4608" width="60.7109375" style="38" bestFit="1" customWidth="1"/>
    <col min="4609" max="4611" width="16.42578125" style="38" customWidth="1"/>
    <col min="4612" max="4863" width="11.42578125" style="38"/>
    <col min="4864" max="4864" width="60.7109375" style="38" bestFit="1" customWidth="1"/>
    <col min="4865" max="4867" width="16.42578125" style="38" customWidth="1"/>
    <col min="4868" max="5119" width="11.42578125" style="38"/>
    <col min="5120" max="5120" width="60.7109375" style="38" bestFit="1" customWidth="1"/>
    <col min="5121" max="5123" width="16.42578125" style="38" customWidth="1"/>
    <col min="5124" max="5375" width="11.42578125" style="38"/>
    <col min="5376" max="5376" width="60.7109375" style="38" bestFit="1" customWidth="1"/>
    <col min="5377" max="5379" width="16.42578125" style="38" customWidth="1"/>
    <col min="5380" max="5631" width="11.42578125" style="38"/>
    <col min="5632" max="5632" width="60.7109375" style="38" bestFit="1" customWidth="1"/>
    <col min="5633" max="5635" width="16.42578125" style="38" customWidth="1"/>
    <col min="5636" max="5887" width="11.42578125" style="38"/>
    <col min="5888" max="5888" width="60.7109375" style="38" bestFit="1" customWidth="1"/>
    <col min="5889" max="5891" width="16.42578125" style="38" customWidth="1"/>
    <col min="5892" max="6143" width="11.42578125" style="38"/>
    <col min="6144" max="6144" width="60.7109375" style="38" bestFit="1" customWidth="1"/>
    <col min="6145" max="6147" width="16.42578125" style="38" customWidth="1"/>
    <col min="6148" max="6399" width="11.42578125" style="38"/>
    <col min="6400" max="6400" width="60.7109375" style="38" bestFit="1" customWidth="1"/>
    <col min="6401" max="6403" width="16.42578125" style="38" customWidth="1"/>
    <col min="6404" max="6655" width="11.42578125" style="38"/>
    <col min="6656" max="6656" width="60.7109375" style="38" bestFit="1" customWidth="1"/>
    <col min="6657" max="6659" width="16.42578125" style="38" customWidth="1"/>
    <col min="6660" max="6911" width="11.42578125" style="38"/>
    <col min="6912" max="6912" width="60.7109375" style="38" bestFit="1" customWidth="1"/>
    <col min="6913" max="6915" width="16.42578125" style="38" customWidth="1"/>
    <col min="6916" max="7167" width="11.42578125" style="38"/>
    <col min="7168" max="7168" width="60.7109375" style="38" bestFit="1" customWidth="1"/>
    <col min="7169" max="7171" width="16.42578125" style="38" customWidth="1"/>
    <col min="7172" max="7423" width="11.42578125" style="38"/>
    <col min="7424" max="7424" width="60.7109375" style="38" bestFit="1" customWidth="1"/>
    <col min="7425" max="7427" width="16.42578125" style="38" customWidth="1"/>
    <col min="7428" max="7679" width="11.42578125" style="38"/>
    <col min="7680" max="7680" width="60.7109375" style="38" bestFit="1" customWidth="1"/>
    <col min="7681" max="7683" width="16.42578125" style="38" customWidth="1"/>
    <col min="7684" max="7935" width="11.42578125" style="38"/>
    <col min="7936" max="7936" width="60.7109375" style="38" bestFit="1" customWidth="1"/>
    <col min="7937" max="7939" width="16.42578125" style="38" customWidth="1"/>
    <col min="7940" max="8191" width="11.42578125" style="38"/>
    <col min="8192" max="8192" width="60.7109375" style="38" bestFit="1" customWidth="1"/>
    <col min="8193" max="8195" width="16.42578125" style="38" customWidth="1"/>
    <col min="8196" max="8447" width="11.42578125" style="38"/>
    <col min="8448" max="8448" width="60.7109375" style="38" bestFit="1" customWidth="1"/>
    <col min="8449" max="8451" width="16.42578125" style="38" customWidth="1"/>
    <col min="8452" max="8703" width="11.42578125" style="38"/>
    <col min="8704" max="8704" width="60.7109375" style="38" bestFit="1" customWidth="1"/>
    <col min="8705" max="8707" width="16.42578125" style="38" customWidth="1"/>
    <col min="8708" max="8959" width="11.42578125" style="38"/>
    <col min="8960" max="8960" width="60.7109375" style="38" bestFit="1" customWidth="1"/>
    <col min="8961" max="8963" width="16.42578125" style="38" customWidth="1"/>
    <col min="8964" max="9215" width="11.42578125" style="38"/>
    <col min="9216" max="9216" width="60.7109375" style="38" bestFit="1" customWidth="1"/>
    <col min="9217" max="9219" width="16.42578125" style="38" customWidth="1"/>
    <col min="9220" max="9471" width="11.42578125" style="38"/>
    <col min="9472" max="9472" width="60.7109375" style="38" bestFit="1" customWidth="1"/>
    <col min="9473" max="9475" width="16.42578125" style="38" customWidth="1"/>
    <col min="9476" max="9727" width="11.42578125" style="38"/>
    <col min="9728" max="9728" width="60.7109375" style="38" bestFit="1" customWidth="1"/>
    <col min="9729" max="9731" width="16.42578125" style="38" customWidth="1"/>
    <col min="9732" max="9983" width="11.42578125" style="38"/>
    <col min="9984" max="9984" width="60.7109375" style="38" bestFit="1" customWidth="1"/>
    <col min="9985" max="9987" width="16.42578125" style="38" customWidth="1"/>
    <col min="9988" max="10239" width="11.42578125" style="38"/>
    <col min="10240" max="10240" width="60.7109375" style="38" bestFit="1" customWidth="1"/>
    <col min="10241" max="10243" width="16.42578125" style="38" customWidth="1"/>
    <col min="10244" max="10495" width="11.42578125" style="38"/>
    <col min="10496" max="10496" width="60.7109375" style="38" bestFit="1" customWidth="1"/>
    <col min="10497" max="10499" width="16.42578125" style="38" customWidth="1"/>
    <col min="10500" max="10751" width="11.42578125" style="38"/>
    <col min="10752" max="10752" width="60.7109375" style="38" bestFit="1" customWidth="1"/>
    <col min="10753" max="10755" width="16.42578125" style="38" customWidth="1"/>
    <col min="10756" max="11007" width="11.42578125" style="38"/>
    <col min="11008" max="11008" width="60.7109375" style="38" bestFit="1" customWidth="1"/>
    <col min="11009" max="11011" width="16.42578125" style="38" customWidth="1"/>
    <col min="11012" max="11263" width="11.42578125" style="38"/>
    <col min="11264" max="11264" width="60.7109375" style="38" bestFit="1" customWidth="1"/>
    <col min="11265" max="11267" width="16.42578125" style="38" customWidth="1"/>
    <col min="11268" max="11519" width="11.42578125" style="38"/>
    <col min="11520" max="11520" width="60.7109375" style="38" bestFit="1" customWidth="1"/>
    <col min="11521" max="11523" width="16.42578125" style="38" customWidth="1"/>
    <col min="11524" max="11775" width="11.42578125" style="38"/>
    <col min="11776" max="11776" width="60.7109375" style="38" bestFit="1" customWidth="1"/>
    <col min="11777" max="11779" width="16.42578125" style="38" customWidth="1"/>
    <col min="11780" max="12031" width="11.42578125" style="38"/>
    <col min="12032" max="12032" width="60.7109375" style="38" bestFit="1" customWidth="1"/>
    <col min="12033" max="12035" width="16.42578125" style="38" customWidth="1"/>
    <col min="12036" max="12287" width="11.42578125" style="38"/>
    <col min="12288" max="12288" width="60.7109375" style="38" bestFit="1" customWidth="1"/>
    <col min="12289" max="12291" width="16.42578125" style="38" customWidth="1"/>
    <col min="12292" max="12543" width="11.42578125" style="38"/>
    <col min="12544" max="12544" width="60.7109375" style="38" bestFit="1" customWidth="1"/>
    <col min="12545" max="12547" width="16.42578125" style="38" customWidth="1"/>
    <col min="12548" max="12799" width="11.42578125" style="38"/>
    <col min="12800" max="12800" width="60.7109375" style="38" bestFit="1" customWidth="1"/>
    <col min="12801" max="12803" width="16.42578125" style="38" customWidth="1"/>
    <col min="12804" max="13055" width="11.42578125" style="38"/>
    <col min="13056" max="13056" width="60.7109375" style="38" bestFit="1" customWidth="1"/>
    <col min="13057" max="13059" width="16.42578125" style="38" customWidth="1"/>
    <col min="13060" max="13311" width="11.42578125" style="38"/>
    <col min="13312" max="13312" width="60.7109375" style="38" bestFit="1" customWidth="1"/>
    <col min="13313" max="13315" width="16.42578125" style="38" customWidth="1"/>
    <col min="13316" max="13567" width="11.42578125" style="38"/>
    <col min="13568" max="13568" width="60.7109375" style="38" bestFit="1" customWidth="1"/>
    <col min="13569" max="13571" width="16.42578125" style="38" customWidth="1"/>
    <col min="13572" max="13823" width="11.42578125" style="38"/>
    <col min="13824" max="13824" width="60.7109375" style="38" bestFit="1" customWidth="1"/>
    <col min="13825" max="13827" width="16.42578125" style="38" customWidth="1"/>
    <col min="13828" max="14079" width="11.42578125" style="38"/>
    <col min="14080" max="14080" width="60.7109375" style="38" bestFit="1" customWidth="1"/>
    <col min="14081" max="14083" width="16.42578125" style="38" customWidth="1"/>
    <col min="14084" max="14335" width="11.42578125" style="38"/>
    <col min="14336" max="14336" width="60.7109375" style="38" bestFit="1" customWidth="1"/>
    <col min="14337" max="14339" width="16.42578125" style="38" customWidth="1"/>
    <col min="14340" max="14591" width="11.42578125" style="38"/>
    <col min="14592" max="14592" width="60.7109375" style="38" bestFit="1" customWidth="1"/>
    <col min="14593" max="14595" width="16.42578125" style="38" customWidth="1"/>
    <col min="14596" max="14847" width="11.42578125" style="38"/>
    <col min="14848" max="14848" width="60.7109375" style="38" bestFit="1" customWidth="1"/>
    <col min="14849" max="14851" width="16.42578125" style="38" customWidth="1"/>
    <col min="14852" max="15103" width="11.42578125" style="38"/>
    <col min="15104" max="15104" width="60.7109375" style="38" bestFit="1" customWidth="1"/>
    <col min="15105" max="15107" width="16.42578125" style="38" customWidth="1"/>
    <col min="15108" max="15359" width="11.42578125" style="38"/>
    <col min="15360" max="15360" width="60.7109375" style="38" bestFit="1" customWidth="1"/>
    <col min="15361" max="15363" width="16.42578125" style="38" customWidth="1"/>
    <col min="15364" max="15615" width="11.42578125" style="38"/>
    <col min="15616" max="15616" width="60.7109375" style="38" bestFit="1" customWidth="1"/>
    <col min="15617" max="15619" width="16.42578125" style="38" customWidth="1"/>
    <col min="15620" max="15871" width="11.42578125" style="38"/>
    <col min="15872" max="15872" width="60.7109375" style="38" bestFit="1" customWidth="1"/>
    <col min="15873" max="15875" width="16.42578125" style="38" customWidth="1"/>
    <col min="15876" max="16127" width="11.42578125" style="38"/>
    <col min="16128" max="16128" width="60.7109375" style="38" bestFit="1" customWidth="1"/>
    <col min="16129" max="16131" width="16.42578125" style="38" customWidth="1"/>
    <col min="16132" max="16384" width="11.42578125" style="38"/>
  </cols>
  <sheetData>
    <row r="1" spans="1:3" ht="15" x14ac:dyDescent="0.25">
      <c r="A1" s="2" t="s">
        <v>0</v>
      </c>
      <c r="B1" s="2"/>
      <c r="C1" s="39"/>
    </row>
    <row r="2" spans="1:3" ht="15" x14ac:dyDescent="0.25">
      <c r="A2" s="2" t="s">
        <v>1</v>
      </c>
      <c r="B2" s="2"/>
      <c r="C2" s="39"/>
    </row>
    <row r="3" spans="1:3" x14ac:dyDescent="0.2">
      <c r="A3" s="4" t="s">
        <v>75</v>
      </c>
      <c r="B3" s="4"/>
      <c r="C3" s="40"/>
    </row>
    <row r="4" spans="1:3" x14ac:dyDescent="0.2">
      <c r="A4" s="4" t="s">
        <v>76</v>
      </c>
      <c r="B4" s="4"/>
      <c r="C4" s="40"/>
    </row>
    <row r="5" spans="1:3" x14ac:dyDescent="0.2">
      <c r="A5" s="5" t="s">
        <v>3</v>
      </c>
      <c r="B5" s="5"/>
      <c r="C5" s="41"/>
    </row>
    <row r="6" spans="1:3" ht="40.5" customHeight="1" x14ac:dyDescent="0.25">
      <c r="A6" s="43" t="s">
        <v>4</v>
      </c>
      <c r="B6" s="44" t="s">
        <v>77</v>
      </c>
      <c r="C6" s="45"/>
    </row>
    <row r="7" spans="1:3" s="42" customFormat="1" ht="9" customHeight="1" x14ac:dyDescent="0.2">
      <c r="A7" s="46"/>
      <c r="B7" s="47"/>
      <c r="C7" s="40"/>
    </row>
    <row r="8" spans="1:3" ht="15" x14ac:dyDescent="0.25">
      <c r="A8" s="12" t="s">
        <v>78</v>
      </c>
      <c r="B8" s="47"/>
      <c r="C8" s="40"/>
    </row>
    <row r="9" spans="1:3" x14ac:dyDescent="0.2">
      <c r="A9" s="48" t="s">
        <v>79</v>
      </c>
      <c r="B9" s="49">
        <v>71872.479349999994</v>
      </c>
      <c r="C9" s="50"/>
    </row>
    <row r="10" spans="1:3" x14ac:dyDescent="0.2">
      <c r="A10" s="48" t="s">
        <v>80</v>
      </c>
      <c r="B10" s="49">
        <v>6608.3506499999994</v>
      </c>
      <c r="C10" s="50"/>
    </row>
    <row r="11" spans="1:3" x14ac:dyDescent="0.2">
      <c r="A11" s="48" t="s">
        <v>81</v>
      </c>
      <c r="B11" s="49">
        <v>5041.8922700000003</v>
      </c>
      <c r="C11" s="50"/>
    </row>
    <row r="12" spans="1:3" x14ac:dyDescent="0.2">
      <c r="A12" s="48" t="s">
        <v>82</v>
      </c>
      <c r="B12" s="49">
        <v>3.2671399999999999</v>
      </c>
      <c r="C12" s="50"/>
    </row>
    <row r="13" spans="1:3" x14ac:dyDescent="0.2">
      <c r="A13" s="48" t="s">
        <v>83</v>
      </c>
      <c r="B13" s="49"/>
      <c r="C13" s="50"/>
    </row>
    <row r="14" spans="1:3" x14ac:dyDescent="0.2">
      <c r="A14" s="48" t="s">
        <v>84</v>
      </c>
      <c r="B14" s="49">
        <v>68.494620000000012</v>
      </c>
      <c r="C14" s="50"/>
    </row>
    <row r="15" spans="1:3" x14ac:dyDescent="0.2">
      <c r="A15" s="48" t="s">
        <v>85</v>
      </c>
      <c r="B15" s="49">
        <v>4428.3129900000004</v>
      </c>
      <c r="C15" s="50"/>
    </row>
    <row r="16" spans="1:3" x14ac:dyDescent="0.2">
      <c r="A16" s="48" t="s">
        <v>86</v>
      </c>
      <c r="B16" s="49">
        <v>655.46973000000003</v>
      </c>
      <c r="C16" s="50"/>
    </row>
    <row r="17" spans="1:4" x14ac:dyDescent="0.2">
      <c r="A17" s="48" t="s">
        <v>87</v>
      </c>
      <c r="B17" s="49">
        <v>10719.418629999998</v>
      </c>
      <c r="C17" s="50"/>
    </row>
    <row r="18" spans="1:4" x14ac:dyDescent="0.2">
      <c r="A18" s="48" t="s">
        <v>88</v>
      </c>
      <c r="B18" s="49"/>
      <c r="C18" s="50"/>
    </row>
    <row r="19" spans="1:4" x14ac:dyDescent="0.2">
      <c r="A19" s="48" t="s">
        <v>89</v>
      </c>
      <c r="B19" s="49">
        <v>1723.2900500000001</v>
      </c>
      <c r="C19" s="50"/>
    </row>
    <row r="20" spans="1:4" x14ac:dyDescent="0.2">
      <c r="A20" s="48" t="s">
        <v>90</v>
      </c>
      <c r="B20" s="49">
        <v>6752.1682100000007</v>
      </c>
      <c r="C20" s="50"/>
    </row>
    <row r="21" spans="1:4" x14ac:dyDescent="0.2">
      <c r="A21" s="48" t="s">
        <v>91</v>
      </c>
      <c r="B21" s="49">
        <v>0</v>
      </c>
      <c r="C21" s="50"/>
    </row>
    <row r="22" spans="1:4" ht="15" x14ac:dyDescent="0.25">
      <c r="A22" s="51" t="s">
        <v>92</v>
      </c>
      <c r="B22" s="52">
        <f>SUM(B9:B21)</f>
        <v>107873.14363999998</v>
      </c>
      <c r="C22" s="50"/>
      <c r="D22" s="53"/>
    </row>
    <row r="23" spans="1:4" ht="8.25" customHeight="1" x14ac:dyDescent="0.2">
      <c r="A23" s="46"/>
      <c r="B23" s="49"/>
      <c r="C23" s="50"/>
    </row>
    <row r="24" spans="1:4" ht="15" x14ac:dyDescent="0.25">
      <c r="A24" s="12" t="s">
        <v>93</v>
      </c>
      <c r="B24" s="49"/>
      <c r="C24" s="50"/>
    </row>
    <row r="25" spans="1:4" x14ac:dyDescent="0.2">
      <c r="A25" s="48" t="s">
        <v>94</v>
      </c>
      <c r="B25" s="49">
        <v>15140.128170000002</v>
      </c>
      <c r="C25" s="50"/>
    </row>
    <row r="26" spans="1:4" x14ac:dyDescent="0.2">
      <c r="A26" s="48" t="s">
        <v>13</v>
      </c>
      <c r="B26" s="49">
        <v>10904.364390000001</v>
      </c>
      <c r="C26" s="50"/>
    </row>
    <row r="27" spans="1:4" x14ac:dyDescent="0.2">
      <c r="A27" s="48" t="s">
        <v>95</v>
      </c>
      <c r="B27" s="49">
        <v>4954.6957599999996</v>
      </c>
      <c r="C27" s="50"/>
    </row>
    <row r="28" spans="1:4" x14ac:dyDescent="0.2">
      <c r="A28" s="48" t="s">
        <v>96</v>
      </c>
      <c r="B28" s="49">
        <v>75.774070000000009</v>
      </c>
      <c r="C28" s="50"/>
    </row>
    <row r="29" spans="1:4" x14ac:dyDescent="0.2">
      <c r="A29" s="48" t="s">
        <v>97</v>
      </c>
      <c r="B29" s="49">
        <v>0</v>
      </c>
      <c r="C29" s="50"/>
    </row>
    <row r="30" spans="1:4" x14ac:dyDescent="0.2">
      <c r="A30" s="48" t="s">
        <v>86</v>
      </c>
      <c r="B30" s="49">
        <v>0</v>
      </c>
      <c r="C30" s="50"/>
    </row>
    <row r="31" spans="1:4" x14ac:dyDescent="0.2">
      <c r="A31" s="48" t="s">
        <v>98</v>
      </c>
      <c r="B31" s="49">
        <v>2999.84283</v>
      </c>
      <c r="C31" s="50"/>
    </row>
    <row r="32" spans="1:4" x14ac:dyDescent="0.2">
      <c r="A32" s="48" t="s">
        <v>99</v>
      </c>
      <c r="B32" s="49">
        <v>1363.76694</v>
      </c>
      <c r="C32" s="50"/>
    </row>
    <row r="33" spans="1:4" x14ac:dyDescent="0.2">
      <c r="A33" s="48" t="s">
        <v>100</v>
      </c>
      <c r="B33" s="49">
        <v>2409.2676399999996</v>
      </c>
      <c r="C33" s="50"/>
    </row>
    <row r="34" spans="1:4" x14ac:dyDescent="0.2">
      <c r="A34" s="48" t="s">
        <v>90</v>
      </c>
      <c r="B34" s="49">
        <v>10127.753140000001</v>
      </c>
      <c r="C34" s="50"/>
    </row>
    <row r="35" spans="1:4" x14ac:dyDescent="0.2">
      <c r="A35" s="48" t="s">
        <v>101</v>
      </c>
      <c r="B35" s="54"/>
      <c r="C35" s="50"/>
      <c r="D35" s="53"/>
    </row>
    <row r="36" spans="1:4" ht="15" x14ac:dyDescent="0.25">
      <c r="A36" s="51" t="s">
        <v>102</v>
      </c>
      <c r="B36" s="55">
        <f>SUM(B25:B35)</f>
        <v>47975.592940000002</v>
      </c>
      <c r="C36" s="50"/>
    </row>
    <row r="37" spans="1:4" ht="6" customHeight="1" x14ac:dyDescent="0.2">
      <c r="A37" s="46"/>
      <c r="B37" s="56"/>
      <c r="C37" s="50"/>
    </row>
    <row r="38" spans="1:4" ht="6.75" customHeight="1" x14ac:dyDescent="0.2">
      <c r="A38" s="46"/>
      <c r="B38" s="49"/>
      <c r="C38" s="50"/>
    </row>
    <row r="39" spans="1:4" ht="15" x14ac:dyDescent="0.25">
      <c r="A39" s="57" t="s">
        <v>103</v>
      </c>
      <c r="B39" s="58">
        <f>B22-B36</f>
        <v>59897.550699999978</v>
      </c>
      <c r="C39" s="50"/>
    </row>
    <row r="40" spans="1:4" ht="6.75" customHeight="1" x14ac:dyDescent="0.2">
      <c r="A40" s="46"/>
      <c r="B40" s="49"/>
      <c r="C40" s="50"/>
    </row>
    <row r="41" spans="1:4" ht="15" x14ac:dyDescent="0.25">
      <c r="A41" s="59" t="s">
        <v>104</v>
      </c>
      <c r="B41" s="49"/>
      <c r="C41" s="50"/>
    </row>
    <row r="42" spans="1:4" x14ac:dyDescent="0.2">
      <c r="A42" s="48" t="s">
        <v>105</v>
      </c>
      <c r="B42" s="49">
        <v>16390.594679999998</v>
      </c>
      <c r="C42" s="50"/>
    </row>
    <row r="43" spans="1:4" x14ac:dyDescent="0.2">
      <c r="A43" s="48" t="s">
        <v>106</v>
      </c>
      <c r="B43" s="49">
        <v>13327.142669999999</v>
      </c>
      <c r="C43" s="50"/>
    </row>
    <row r="44" spans="1:4" x14ac:dyDescent="0.2">
      <c r="A44" s="48" t="s">
        <v>107</v>
      </c>
      <c r="B44" s="49">
        <v>2548.4776900000002</v>
      </c>
      <c r="C44" s="50"/>
    </row>
    <row r="45" spans="1:4" ht="15" x14ac:dyDescent="0.25">
      <c r="A45" s="51" t="s">
        <v>108</v>
      </c>
      <c r="B45" s="52">
        <f>SUM(B42:B44)</f>
        <v>32266.215039999995</v>
      </c>
      <c r="C45" s="50"/>
    </row>
    <row r="46" spans="1:4" ht="6" customHeight="1" x14ac:dyDescent="0.2">
      <c r="A46" s="46"/>
      <c r="B46" s="56"/>
      <c r="C46" s="50"/>
    </row>
    <row r="47" spans="1:4" ht="6" customHeight="1" x14ac:dyDescent="0.2">
      <c r="A47" s="46"/>
      <c r="B47" s="49"/>
      <c r="C47" s="50"/>
    </row>
    <row r="48" spans="1:4" ht="15" x14ac:dyDescent="0.25">
      <c r="A48" s="57" t="s">
        <v>109</v>
      </c>
      <c r="B48" s="58">
        <f>B39-B45</f>
        <v>27631.335659999982</v>
      </c>
      <c r="C48" s="50"/>
    </row>
    <row r="49" spans="1:3" ht="9" customHeight="1" x14ac:dyDescent="0.25">
      <c r="A49" s="10"/>
      <c r="B49" s="49"/>
      <c r="C49" s="50"/>
    </row>
    <row r="50" spans="1:3" ht="15" x14ac:dyDescent="0.25">
      <c r="A50" s="12" t="s">
        <v>110</v>
      </c>
      <c r="B50" s="49"/>
      <c r="C50" s="50"/>
    </row>
    <row r="51" spans="1:3" x14ac:dyDescent="0.2">
      <c r="A51" s="48" t="s">
        <v>14</v>
      </c>
      <c r="B51" s="49">
        <v>14776.26338</v>
      </c>
      <c r="C51" s="50"/>
    </row>
    <row r="52" spans="1:3" x14ac:dyDescent="0.2">
      <c r="A52" s="48" t="s">
        <v>111</v>
      </c>
      <c r="B52" s="60"/>
      <c r="C52" s="50"/>
    </row>
    <row r="53" spans="1:3" ht="15" x14ac:dyDescent="0.25">
      <c r="A53" s="51" t="s">
        <v>112</v>
      </c>
      <c r="B53" s="55">
        <f>SUM(B51:B52)</f>
        <v>14776.26338</v>
      </c>
      <c r="C53" s="50"/>
    </row>
    <row r="54" spans="1:3" ht="5.25" customHeight="1" x14ac:dyDescent="0.2">
      <c r="A54" s="46"/>
      <c r="B54" s="56"/>
      <c r="C54" s="50"/>
    </row>
    <row r="55" spans="1:3" ht="5.25" customHeight="1" x14ac:dyDescent="0.2">
      <c r="A55" s="46"/>
      <c r="B55" s="49"/>
      <c r="C55" s="50"/>
    </row>
    <row r="56" spans="1:3" ht="12" customHeight="1" x14ac:dyDescent="0.25">
      <c r="A56" s="57" t="s">
        <v>113</v>
      </c>
      <c r="B56" s="58">
        <f>+B48-B53</f>
        <v>12855.072279999982</v>
      </c>
      <c r="C56" s="50"/>
    </row>
    <row r="57" spans="1:3" ht="6.75" customHeight="1" x14ac:dyDescent="0.2">
      <c r="A57" s="46"/>
      <c r="B57" s="49"/>
      <c r="C57" s="50"/>
    </row>
    <row r="58" spans="1:3" ht="12" customHeight="1" x14ac:dyDescent="0.2">
      <c r="A58" s="48" t="s">
        <v>114</v>
      </c>
      <c r="B58" s="49">
        <v>1.8</v>
      </c>
      <c r="C58" s="50"/>
    </row>
    <row r="59" spans="1:3" x14ac:dyDescent="0.2">
      <c r="A59" s="48" t="s">
        <v>115</v>
      </c>
      <c r="B59" s="61">
        <v>6810.8183133355897</v>
      </c>
      <c r="C59" s="50"/>
    </row>
    <row r="60" spans="1:3" ht="9.9499999999999993" customHeight="1" x14ac:dyDescent="0.2">
      <c r="A60" s="46"/>
      <c r="B60" s="49"/>
      <c r="C60" s="50"/>
    </row>
    <row r="61" spans="1:3" ht="15" x14ac:dyDescent="0.25">
      <c r="A61" s="57" t="s">
        <v>116</v>
      </c>
      <c r="B61" s="58">
        <f>SUM(B56:B60)</f>
        <v>19667.69059333557</v>
      </c>
      <c r="C61" s="50"/>
    </row>
    <row r="62" spans="1:3" ht="9.75" customHeight="1" x14ac:dyDescent="0.2">
      <c r="A62" s="46" t="s">
        <v>117</v>
      </c>
      <c r="B62" s="49"/>
      <c r="C62" s="50"/>
    </row>
    <row r="63" spans="1:3" x14ac:dyDescent="0.2">
      <c r="A63" s="46" t="s">
        <v>118</v>
      </c>
      <c r="B63" s="49">
        <v>5952.2837800000007</v>
      </c>
      <c r="C63" s="50"/>
    </row>
    <row r="64" spans="1:3" x14ac:dyDescent="0.2">
      <c r="A64" s="46" t="s">
        <v>119</v>
      </c>
      <c r="B64" s="49">
        <v>641.33260000000018</v>
      </c>
      <c r="C64" s="50"/>
    </row>
    <row r="65" spans="1:4" x14ac:dyDescent="0.2">
      <c r="A65" s="46" t="s">
        <v>120</v>
      </c>
      <c r="B65" s="49">
        <v>862.13919999999996</v>
      </c>
      <c r="C65" s="50"/>
    </row>
    <row r="66" spans="1:4" ht="9.9499999999999993" customHeight="1" x14ac:dyDescent="0.2">
      <c r="A66" s="46"/>
      <c r="B66" s="49"/>
      <c r="C66" s="50"/>
    </row>
    <row r="67" spans="1:4" ht="15" x14ac:dyDescent="0.25">
      <c r="A67" s="57" t="s">
        <v>121</v>
      </c>
      <c r="B67" s="58">
        <f>+B61-B63-B64-B65</f>
        <v>12211.935013335569</v>
      </c>
      <c r="C67" s="50"/>
    </row>
    <row r="68" spans="1:4" ht="8.25" customHeight="1" x14ac:dyDescent="0.2">
      <c r="A68" s="46"/>
      <c r="B68" s="49"/>
      <c r="C68" s="50"/>
    </row>
    <row r="69" spans="1:4" x14ac:dyDescent="0.2">
      <c r="A69" s="46" t="s">
        <v>122</v>
      </c>
      <c r="B69" s="61">
        <v>188.37567072617063</v>
      </c>
      <c r="C69" s="50"/>
    </row>
    <row r="70" spans="1:4" ht="9.9499999999999993" customHeight="1" x14ac:dyDescent="0.2">
      <c r="A70" s="46"/>
      <c r="B70" s="49"/>
      <c r="C70" s="50"/>
    </row>
    <row r="71" spans="1:4" ht="15.75" thickBot="1" x14ac:dyDescent="0.3">
      <c r="A71" s="62" t="s">
        <v>123</v>
      </c>
      <c r="B71" s="63">
        <f>+B67-B69</f>
        <v>12023.559342609398</v>
      </c>
      <c r="C71" s="50"/>
      <c r="D71" s="53"/>
    </row>
    <row r="72" spans="1:4" ht="15" thickTop="1" x14ac:dyDescent="0.2">
      <c r="A72" s="64"/>
    </row>
    <row r="73" spans="1:4" x14ac:dyDescent="0.2">
      <c r="C73" s="65"/>
    </row>
    <row r="74" spans="1:4" x14ac:dyDescent="0.2">
      <c r="A74" s="38" t="s">
        <v>124</v>
      </c>
      <c r="B74" s="37" t="s">
        <v>125</v>
      </c>
    </row>
    <row r="75" spans="1:4" x14ac:dyDescent="0.2">
      <c r="A75" s="38" t="s">
        <v>126</v>
      </c>
      <c r="B75" s="37" t="s">
        <v>127</v>
      </c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2019-06-12T00:23:16Z</dcterms:created>
  <dcterms:modified xsi:type="dcterms:W3CDTF">2019-06-12T01:03:26Z</dcterms:modified>
</cp:coreProperties>
</file>