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"/>
    </mc:Choice>
  </mc:AlternateContent>
  <bookViews>
    <workbookView xWindow="0" yWindow="0" windowWidth="24000" windowHeight="9735"/>
  </bookViews>
  <sheets>
    <sheet name="BALANCE MAR 2019-2018" sheetId="2" r:id="rId1"/>
    <sheet name="ESTAD.RESULT. MAR 2019-2018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MAR 2019-2018'!$B$1:$J$81</definedName>
    <definedName name="_xlnm.Print_Area" localSheetId="1">'ESTAD.RESULT. MAR 2019-2018'!$B$1:$I$57</definedName>
    <definedName name="_xlnm.Print_Area" localSheetId="2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C44" i="3" l="1"/>
  <c r="D12" i="2" l="1"/>
  <c r="D8" i="2" s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36" i="3"/>
  <c r="I36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C48" i="3" s="1"/>
  <c r="G27" i="3"/>
  <c r="I27" i="3" s="1"/>
  <c r="G29" i="3"/>
  <c r="I29" i="3" s="1"/>
  <c r="H70" i="2"/>
  <c r="C50" i="3" l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H71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<sst xmlns="http://schemas.openxmlformats.org/spreadsheetml/2006/main" count="155" uniqueCount="125">
  <si>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</si>
  <si>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</si>
  <si>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</si>
  <si>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</si>
  <si>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</si>
  <si>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</si>
  <si>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</si>
  <si>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</si>
  <si>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</si>
  <si>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</si>
  <si>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</si>
  <si>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</si>
  <si>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</si>
  <si>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</si>
  <si>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</si>
  <si>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</si>
  <si>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</si>
  <si>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</si>
  <si>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</si>
  <si>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</si>
  <si>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</si>
  <si>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</si>
  <si>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</si>
  <si>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</si>
  <si>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</si>
  <si>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</si>
  <si>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</si>
  <si>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</si>
  <si>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</si>
  <si>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</si>
  <si>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</si>
  <si>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</si>
  <si>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</si>
  <si>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</si>
  <si>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</si>
  <si>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</si>
  <si>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</si>
  <si>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</si>
  <si>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</si>
  <si>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</si>
  <si>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</si>
  <si>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</si>
  <si>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</si>
  <si>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</si>
  <si>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</si>
  <si>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</si>
  <si>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</si>
  <si>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</si>
  <si>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</si>
  <si>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</si>
  <si>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</si>
  <si>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</si>
  <si>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</si>
  <si>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</si>
  <si>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</si>
  <si>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</si>
  <si>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</si>
  <si>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</si>
  <si>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</si>
  <si>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</si>
  <si>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</si>
  <si>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</si>
  <si>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</si>
  <si>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</si>
  <si>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</si>
  <si>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</si>
  <si>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</si>
  <si>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</si>
  <si>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</si>
  <si>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</si>
  <si>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</si>
  <si>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</si>
  <si>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</si>
  <si>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</si>
  <si>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</si>
  <si>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</si>
  <si>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</si>
  <si>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</si>
  <si>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</si>
  <si>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</si>
  <si>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</si>
  <si>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</si>
  <si>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</si>
  <si>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</si>
  <si>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</si>
  <si>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</si>
  <si>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</si>
  <si>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</si>
  <si>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</si>
  <si>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</si>
  <si>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</si>
  <si>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</si>
  <si>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</si>
  <si>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</si>
  <si>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</si>
  <si>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</si>
  <si>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</si>
  <si>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</si>
  <si>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</si>
  <si>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</si>
  <si>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</si>
  <si>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</si>
  <si>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</si>
  <si>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</si>
  <si>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</si>
  <si>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</si>
  <si>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</si>
  <si>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</si>
  <si>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</si>
  <si>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</si>
  <si>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</si>
  <si>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</si>
  <si>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</si>
  <si>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</si>
  <si>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</si>
  <si>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</si>
  <si>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</si>
  <si>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</si>
  <si>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</si>
  <si>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2018</t>
  </si>
  <si>
    <t>METAS ESTRATÉGICAS 2018</t>
  </si>
  <si>
    <t>A MAYO DE 2018 Y 2017</t>
  </si>
  <si>
    <t>2019</t>
  </si>
  <si>
    <t>BALANCE DE SITUACIÓN COMPARATIVO AL 31 DE MARZO DE 2019 Y 2018</t>
  </si>
  <si>
    <t xml:space="preserve">ESTADO DE RESULTADOS COMPARATIVO DEL 1 DE ENERO AL 31 DE MARZO DE 2019 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</si>
</sst>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1" formatCode="_(* #,##0.0_);_(* \(#,##0.0\);_(* &quot;-&quot;?_);_(@_)"/>
    <numFmt numFmtId="173" formatCode="_(* #,##0.0_);_(* \(#,##0.0\);_(* &quot;-&quot;??_);_(@_)"/>
    <numFmt numFmtId="174" formatCode="#,##0.00000"/>
    <numFmt numFmtId="175" formatCode="0.0%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175" fontId="36" fillId="0" borderId="0"/>
    <xf numFmtId="175" fontId="36" fillId="0" borderId="0"/>
  </cellStyleXfs>
  <cellXfs count="21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9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9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3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7" fillId="2" borderId="6" xfId="13" applyFont="1" applyFill="1" applyBorder="1" applyAlignment="1">
      <alignment vertical="center"/>
    </xf>
    <xf numFmtId="0" fontId="27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7" fillId="0" borderId="1" xfId="13" applyFont="1" applyBorder="1" applyAlignment="1">
      <alignment vertical="center"/>
    </xf>
    <xf numFmtId="0" fontId="27" fillId="0" borderId="2" xfId="13" applyFont="1" applyBorder="1" applyAlignment="1">
      <alignment vertical="center"/>
    </xf>
    <xf numFmtId="0" fontId="28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7" fillId="0" borderId="4" xfId="13" applyFont="1" applyBorder="1" applyAlignment="1">
      <alignment vertical="center"/>
    </xf>
    <xf numFmtId="0" fontId="26" fillId="0" borderId="0" xfId="13" applyFont="1" applyBorder="1" applyAlignment="1">
      <alignment vertical="center"/>
    </xf>
    <xf numFmtId="0" fontId="29" fillId="0" borderId="0" xfId="13" quotePrefix="1" applyFont="1" applyBorder="1" applyAlignment="1">
      <alignment horizontal="right" vertical="center"/>
    </xf>
    <xf numFmtId="0" fontId="30" fillId="0" borderId="0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28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2" fillId="0" borderId="0" xfId="13" applyNumberFormat="1" applyFont="1" applyBorder="1" applyAlignment="1">
      <alignment horizontal="center" vertical="center"/>
    </xf>
    <xf numFmtId="0" fontId="25" fillId="0" borderId="0" xfId="13" applyFont="1" applyBorder="1" applyAlignment="1">
      <alignment vertical="center"/>
    </xf>
    <xf numFmtId="0" fontId="25" fillId="0" borderId="0" xfId="13" quotePrefix="1" applyFont="1" applyBorder="1" applyAlignment="1">
      <alignment horizontal="left" vertical="center"/>
    </xf>
    <xf numFmtId="0" fontId="26" fillId="0" borderId="0" xfId="13" applyFont="1" applyBorder="1"/>
    <xf numFmtId="173" fontId="26" fillId="0" borderId="0" xfId="2" applyNumberFormat="1" applyFont="1" applyBorder="1" applyAlignment="1">
      <alignment vertical="center"/>
    </xf>
    <xf numFmtId="173" fontId="33" fillId="0" borderId="0" xfId="2" applyNumberFormat="1" applyFont="1" applyBorder="1" applyAlignment="1">
      <alignment vertical="center"/>
    </xf>
    <xf numFmtId="166" fontId="26" fillId="0" borderId="0" xfId="13" applyNumberFormat="1" applyFont="1" applyBorder="1"/>
    <xf numFmtId="166" fontId="26" fillId="0" borderId="0" xfId="2" applyNumberFormat="1" applyFont="1" applyBorder="1" applyAlignment="1"/>
    <xf numFmtId="2" fontId="26" fillId="0" borderId="0" xfId="9" applyNumberFormat="1" applyFont="1" applyBorder="1" applyAlignment="1">
      <alignment vertical="center"/>
    </xf>
    <xf numFmtId="2" fontId="33" fillId="0" borderId="0" xfId="9" applyNumberFormat="1" applyFont="1" applyBorder="1" applyAlignment="1">
      <alignment vertical="center"/>
    </xf>
    <xf numFmtId="174" fontId="26" fillId="0" borderId="0" xfId="13" applyNumberFormat="1" applyFont="1" applyBorder="1" applyAlignment="1">
      <alignment vertical="center"/>
    </xf>
    <xf numFmtId="174" fontId="33" fillId="0" borderId="0" xfId="13" applyNumberFormat="1" applyFont="1" applyBorder="1" applyAlignment="1">
      <alignment vertical="center"/>
    </xf>
    <xf numFmtId="175" fontId="26" fillId="0" borderId="0" xfId="13" applyNumberFormat="1" applyFont="1" applyBorder="1" applyAlignment="1">
      <alignment vertical="center"/>
    </xf>
    <xf numFmtId="175" fontId="33" fillId="0" borderId="0" xfId="13" applyNumberFormat="1" applyFont="1" applyBorder="1" applyAlignment="1">
      <alignment vertical="center"/>
    </xf>
    <xf numFmtId="175" fontId="26" fillId="0" borderId="0" xfId="13" applyNumberFormat="1" applyFont="1" applyBorder="1"/>
    <xf numFmtId="167" fontId="26" fillId="0" borderId="0" xfId="13" applyNumberFormat="1" applyFont="1" applyBorder="1" applyAlignment="1">
      <alignment vertical="center"/>
    </xf>
    <xf numFmtId="167" fontId="33" fillId="0" borderId="0" xfId="13" applyNumberFormat="1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4" fillId="0" borderId="6" xfId="13" applyFont="1" applyBorder="1" applyAlignment="1">
      <alignment vertical="center"/>
    </xf>
    <xf numFmtId="175" fontId="31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4" fillId="0" borderId="9" xfId="1" applyFont="1" applyBorder="1" applyAlignment="1" applyProtection="1">
      <alignment horizontal="center"/>
    </xf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7" fontId="15" fillId="0" borderId="22" xfId="1" applyNumberFormat="1" applyFont="1" applyBorder="1" applyAlignment="1" applyProtection="1">
      <alignment horizontal="right"/>
      <protection locked="0"/>
    </xf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1" quotePrefix="1" applyNumberFormat="1" applyFont="1" applyBorder="1" applyAlignment="1" applyProtection="1">
      <alignment horizontal="left"/>
      <protection locked="0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4" fillId="0" borderId="38" xfId="1" applyFont="1" applyBorder="1" applyAlignment="1" applyProtection="1">
      <alignment horizontal="right"/>
    </xf>
    <xf numFmtId="0" fontId="6" fillId="0" borderId="33" xfId="1" applyFont="1" applyBorder="1" applyAlignment="1" applyProtection="1">
      <alignment horizontal="right"/>
    </xf>
    <xf numFmtId="0" fontId="6" fillId="0" borderId="32" xfId="1" applyFont="1" applyBorder="1" applyAlignment="1" applyProtection="1"/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4" fillId="2" borderId="29" xfId="1" applyNumberFormat="1" applyFont="1" applyFill="1" applyBorder="1" applyAlignment="1">
      <alignment horizontal="center"/>
    </xf>
    <xf numFmtId="166" fontId="4" fillId="2" borderId="30" xfId="1" applyNumberFormat="1" applyFont="1" applyFill="1" applyBorder="1" applyAlignment="1">
      <alignment horizontal="center"/>
    </xf>
    <xf numFmtId="166" fontId="4" fillId="2" borderId="31" xfId="1" applyNumberFormat="1" applyFont="1" applyFill="1" applyBorder="1" applyAlignment="1">
      <alignment horizontal="center"/>
    </xf>
    <xf numFmtId="0" fontId="4" fillId="2" borderId="32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33" xfId="1" applyFont="1" applyFill="1" applyBorder="1" applyAlignment="1" applyProtection="1">
      <alignment horizontal="center"/>
    </xf>
    <xf numFmtId="0" fontId="4" fillId="2" borderId="34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5" fillId="2" borderId="16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7" xfId="1" applyNumberFormat="1" applyFont="1" applyFill="1" applyBorder="1" applyAlignment="1">
      <alignment horizontal="center"/>
    </xf>
    <xf numFmtId="166" fontId="15" fillId="2" borderId="18" xfId="1" applyNumberFormat="1" applyFont="1" applyFill="1" applyBorder="1" applyAlignment="1">
      <alignment horizontal="center"/>
    </xf>
    <xf numFmtId="166" fontId="15" fillId="2" borderId="7" xfId="1" applyNumberFormat="1" applyFont="1" applyFill="1" applyBorder="1" applyAlignment="1">
      <alignment horizontal="center"/>
    </xf>
    <xf numFmtId="166" fontId="15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4" fillId="2" borderId="0" xfId="13" applyFont="1" applyFill="1" applyBorder="1" applyAlignment="1">
      <alignment horizontal="center" vertical="center"/>
    </xf>
    <xf numFmtId="0" fontId="24" fillId="2" borderId="5" xfId="13" applyFont="1" applyFill="1" applyBorder="1" applyAlignment="1">
      <alignment horizontal="center" vertical="center"/>
    </xf>
    <xf numFmtId="0" fontId="25" fillId="2" borderId="4" xfId="13" applyFont="1" applyFill="1" applyBorder="1" applyAlignment="1">
      <alignment horizontal="center" vertical="center"/>
    </xf>
    <xf numFmtId="0" fontId="25" fillId="2" borderId="0" xfId="13" applyFont="1" applyFill="1" applyBorder="1" applyAlignment="1">
      <alignment horizontal="center" vertical="center"/>
    </xf>
    <xf numFmtId="0" fontId="25" fillId="2" borderId="5" xfId="13" applyFont="1" applyFill="1" applyBorder="1" applyAlignment="1">
      <alignment horizontal="center" vertical="center"/>
    </xf>
    <xf numFmtId="0" fontId="25" fillId="2" borderId="4" xfId="13" quotePrefix="1" applyFont="1" applyFill="1" applyBorder="1" applyAlignment="1">
      <alignment horizontal="center" vertical="center"/>
    </xf>
    <xf numFmtId="0" fontId="25" fillId="2" borderId="0" xfId="13" quotePrefix="1" applyFont="1" applyFill="1" applyBorder="1" applyAlignment="1">
      <alignment horizontal="center" vertical="center"/>
    </xf>
    <xf numFmtId="0" fontId="25" fillId="2" borderId="5" xfId="13" quotePrefix="1" applyFont="1" applyFill="1" applyBorder="1" applyAlignment="1">
      <alignment horizontal="center" vertical="center"/>
    </xf>
    <xf numFmtId="0" fontId="26" fillId="2" borderId="4" xfId="13" quotePrefix="1" applyFont="1" applyFill="1" applyBorder="1" applyAlignment="1">
      <alignment horizontal="center" vertical="center"/>
    </xf>
    <xf numFmtId="0" fontId="26" fillId="2" borderId="0" xfId="13" quotePrefix="1" applyFont="1" applyFill="1" applyBorder="1" applyAlignment="1">
      <alignment horizontal="center" vertical="center"/>
    </xf>
    <xf numFmtId="0" fontId="26" fillId="2" borderId="5" xfId="13" quotePrefix="1" applyFont="1" applyFill="1" applyBorder="1" applyAlignment="1">
      <alignment horizontal="center" vertic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50" zoomScaleNormal="50" zoomScaleSheetLayoutView="70" workbookViewId="0">
      <selection activeCell="L27" sqref="L27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78" t="s">
        <v>0</v>
      </c>
      <c r="C1" s="179"/>
      <c r="D1" s="179"/>
      <c r="E1" s="179"/>
      <c r="F1" s="179"/>
      <c r="G1" s="179"/>
      <c r="H1" s="179"/>
      <c r="I1" s="179"/>
      <c r="J1" s="180"/>
    </row>
    <row r="2" spans="1:10" x14ac:dyDescent="0.25">
      <c r="B2" s="181" t="s">
        <v>123</v>
      </c>
      <c r="C2" s="182"/>
      <c r="D2" s="182"/>
      <c r="E2" s="182"/>
      <c r="F2" s="182"/>
      <c r="G2" s="182"/>
      <c r="H2" s="182"/>
      <c r="I2" s="182"/>
      <c r="J2" s="183"/>
    </row>
    <row r="3" spans="1:10" ht="20.25" thickBot="1" x14ac:dyDescent="0.3">
      <c r="B3" s="184" t="s">
        <v>1</v>
      </c>
      <c r="C3" s="185"/>
      <c r="D3" s="185"/>
      <c r="E3" s="185"/>
      <c r="F3" s="185"/>
      <c r="G3" s="185"/>
      <c r="H3" s="185"/>
      <c r="I3" s="185"/>
      <c r="J3" s="186"/>
    </row>
    <row r="4" spans="1:10" ht="20.25" thickTop="1" x14ac:dyDescent="0.25">
      <c r="B4" s="187"/>
      <c r="C4" s="188"/>
      <c r="D4" s="188"/>
      <c r="E4" s="188"/>
      <c r="F4" s="188"/>
      <c r="G4" s="188"/>
      <c r="H4" s="188"/>
      <c r="I4" s="188"/>
      <c r="J4" s="189"/>
    </row>
    <row r="5" spans="1:10" x14ac:dyDescent="0.25">
      <c r="B5" s="15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52"/>
    </row>
    <row r="6" spans="1:10" x14ac:dyDescent="0.25">
      <c r="B6" s="153" t="s">
        <v>4</v>
      </c>
      <c r="C6" s="6"/>
      <c r="D6" s="7">
        <v>2019</v>
      </c>
      <c r="E6" s="8"/>
      <c r="F6" s="7">
        <v>2018</v>
      </c>
      <c r="G6" s="8"/>
      <c r="H6" s="118" t="s">
        <v>5</v>
      </c>
      <c r="I6" s="6"/>
      <c r="J6" s="154" t="s">
        <v>6</v>
      </c>
    </row>
    <row r="7" spans="1:10" ht="9" customHeight="1" x14ac:dyDescent="0.25">
      <c r="B7" s="153"/>
      <c r="C7" s="6"/>
      <c r="D7" s="9"/>
      <c r="E7" s="9"/>
      <c r="F7" s="9"/>
      <c r="G7" s="9"/>
      <c r="H7" s="6"/>
      <c r="I7" s="6"/>
      <c r="J7" s="155"/>
    </row>
    <row r="8" spans="1:10" x14ac:dyDescent="0.25">
      <c r="B8" s="156" t="s">
        <v>7</v>
      </c>
      <c r="C8" s="10"/>
      <c r="D8" s="11">
        <f>D9+D11+D10+D12+D28</f>
        <v>480762.60000000003</v>
      </c>
      <c r="E8" s="12"/>
      <c r="F8" s="11">
        <f>F9+F11+F10+F12+F28</f>
        <v>474332.60000000003</v>
      </c>
      <c r="G8" s="12"/>
      <c r="H8" s="11">
        <f t="shared" ref="H8:H13" si="0">D8-F8</f>
        <v>6430</v>
      </c>
      <c r="I8" s="12"/>
      <c r="J8" s="157">
        <f t="shared" ref="J8:J13" si="1">H8/F8*100</f>
        <v>1.355588884255478</v>
      </c>
    </row>
    <row r="9" spans="1:10" x14ac:dyDescent="0.25">
      <c r="A9" s="1">
        <v>111</v>
      </c>
      <c r="B9" s="158" t="s">
        <v>8</v>
      </c>
      <c r="C9" s="5"/>
      <c r="D9" s="13">
        <v>48446.9</v>
      </c>
      <c r="E9" s="13"/>
      <c r="F9" s="13">
        <v>109784.7</v>
      </c>
      <c r="G9" s="13"/>
      <c r="H9" s="13">
        <f t="shared" si="0"/>
        <v>-61337.799999999996</v>
      </c>
      <c r="I9" s="13"/>
      <c r="J9" s="159">
        <f t="shared" si="1"/>
        <v>-55.870991130822411</v>
      </c>
    </row>
    <row r="10" spans="1:10" hidden="1" x14ac:dyDescent="0.25">
      <c r="A10" s="1">
        <v>112</v>
      </c>
      <c r="B10" s="15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59">
        <v>100</v>
      </c>
    </row>
    <row r="11" spans="1:10" x14ac:dyDescent="0.25">
      <c r="A11" s="1">
        <v>113</v>
      </c>
      <c r="B11" s="158" t="s">
        <v>10</v>
      </c>
      <c r="C11" s="5"/>
      <c r="D11" s="13">
        <v>98999.8</v>
      </c>
      <c r="E11" s="13"/>
      <c r="F11" s="13">
        <v>53070.2</v>
      </c>
      <c r="G11" s="13"/>
      <c r="H11" s="13">
        <f t="shared" si="0"/>
        <v>45929.600000000006</v>
      </c>
      <c r="I11" s="13"/>
      <c r="J11" s="159">
        <f t="shared" si="1"/>
        <v>86.544991351078409</v>
      </c>
    </row>
    <row r="12" spans="1:10" x14ac:dyDescent="0.25">
      <c r="B12" s="153" t="s">
        <v>11</v>
      </c>
      <c r="C12" s="6"/>
      <c r="D12" s="11">
        <f>D13+D22</f>
        <v>336682.7</v>
      </c>
      <c r="E12" s="12"/>
      <c r="F12" s="11">
        <f>F13+F22</f>
        <v>314626.40000000002</v>
      </c>
      <c r="G12" s="12"/>
      <c r="H12" s="11">
        <f t="shared" si="0"/>
        <v>22056.299999999988</v>
      </c>
      <c r="I12" s="12"/>
      <c r="J12" s="157">
        <f t="shared" si="1"/>
        <v>7.0103144554938766</v>
      </c>
    </row>
    <row r="13" spans="1:10" s="2" customFormat="1" ht="18" customHeight="1" x14ac:dyDescent="0.25">
      <c r="A13" s="1"/>
      <c r="B13" s="158" t="s">
        <v>12</v>
      </c>
      <c r="C13" s="5"/>
      <c r="D13" s="13">
        <v>335646.8</v>
      </c>
      <c r="E13" s="13"/>
      <c r="F13" s="13">
        <v>313584.90000000002</v>
      </c>
      <c r="G13" s="13"/>
      <c r="H13" s="13">
        <f t="shared" si="0"/>
        <v>22061.899999999965</v>
      </c>
      <c r="I13" s="13"/>
      <c r="J13" s="159">
        <f t="shared" si="1"/>
        <v>7.0353834001573299</v>
      </c>
    </row>
    <row r="14" spans="1:10" s="2" customFormat="1" ht="18" hidden="1" customHeight="1" x14ac:dyDescent="0.25">
      <c r="A14" s="1">
        <v>1141040101</v>
      </c>
      <c r="B14" s="158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3"/>
      <c r="H14" s="13"/>
      <c r="I14" s="13"/>
      <c r="J14" s="159"/>
    </row>
    <row r="15" spans="1:10" s="2" customFormat="1" ht="18" hidden="1" customHeight="1" x14ac:dyDescent="0.25">
      <c r="A15" s="1">
        <v>114106020101</v>
      </c>
      <c r="B15" s="158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3"/>
      <c r="H15" s="13"/>
      <c r="I15" s="13"/>
      <c r="J15" s="159"/>
    </row>
    <row r="16" spans="1:10" s="2" customFormat="1" ht="18" hidden="1" customHeight="1" x14ac:dyDescent="0.25">
      <c r="A16" s="1">
        <v>1141990201</v>
      </c>
      <c r="B16" s="158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3"/>
      <c r="H16" s="13"/>
      <c r="I16" s="13"/>
      <c r="J16" s="159"/>
    </row>
    <row r="17" spans="1:10" s="2" customFormat="1" ht="18" hidden="1" customHeight="1" x14ac:dyDescent="0.25">
      <c r="A17" s="1">
        <v>1142040101</v>
      </c>
      <c r="B17" s="158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3"/>
      <c r="H17" s="13"/>
      <c r="I17" s="13"/>
      <c r="J17" s="159"/>
    </row>
    <row r="18" spans="1:10" s="2" customFormat="1" ht="18" hidden="1" customHeight="1" x14ac:dyDescent="0.25">
      <c r="A18" s="1">
        <v>1142040701</v>
      </c>
      <c r="B18" s="158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3"/>
      <c r="H18" s="13"/>
      <c r="I18" s="13"/>
      <c r="J18" s="159"/>
    </row>
    <row r="19" spans="1:10" s="2" customFormat="1" ht="18" hidden="1" customHeight="1" x14ac:dyDescent="0.25">
      <c r="A19" s="1">
        <v>114206010101</v>
      </c>
      <c r="B19" s="158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3"/>
      <c r="H19" s="13"/>
      <c r="I19" s="13"/>
      <c r="J19" s="159"/>
    </row>
    <row r="20" spans="1:10" s="2" customFormat="1" ht="18" hidden="1" customHeight="1" x14ac:dyDescent="0.25">
      <c r="A20" s="1">
        <v>1148</v>
      </c>
      <c r="B20" s="158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3"/>
      <c r="H20" s="13"/>
      <c r="I20" s="13"/>
      <c r="J20" s="159"/>
    </row>
    <row r="21" spans="1:10" s="2" customFormat="1" ht="18" hidden="1" customHeight="1" x14ac:dyDescent="0.25">
      <c r="A21" s="1">
        <v>1142060201</v>
      </c>
      <c r="B21" s="158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3"/>
      <c r="H21" s="13"/>
      <c r="I21" s="13"/>
      <c r="J21" s="159"/>
    </row>
    <row r="22" spans="1:10" s="2" customFormat="1" x14ac:dyDescent="0.25">
      <c r="A22" s="1"/>
      <c r="B22" s="158" t="s">
        <v>13</v>
      </c>
      <c r="C22" s="5"/>
      <c r="D22" s="13">
        <v>1035.9000000000001</v>
      </c>
      <c r="E22" s="13"/>
      <c r="F22" s="13">
        <v>1041.5</v>
      </c>
      <c r="G22" s="13"/>
      <c r="H22" s="13">
        <f>D22-F22</f>
        <v>-5.5999999999999091</v>
      </c>
      <c r="I22" s="13"/>
      <c r="J22" s="159">
        <f>H22/F22*100</f>
        <v>-0.53768602976475366</v>
      </c>
    </row>
    <row r="23" spans="1:10" s="2" customFormat="1" hidden="1" x14ac:dyDescent="0.25">
      <c r="A23" s="1">
        <v>1141049901</v>
      </c>
      <c r="B23" s="158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3"/>
      <c r="H23" s="13"/>
      <c r="I23" s="13"/>
      <c r="J23" s="159"/>
    </row>
    <row r="24" spans="1:10" s="2" customFormat="1" hidden="1" x14ac:dyDescent="0.25">
      <c r="A24" s="1">
        <v>1141069901</v>
      </c>
      <c r="B24" s="158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3"/>
      <c r="H24" s="13"/>
      <c r="I24" s="13"/>
      <c r="J24" s="159"/>
    </row>
    <row r="25" spans="1:10" s="2" customFormat="1" hidden="1" x14ac:dyDescent="0.25">
      <c r="A25" s="1">
        <v>1142049901</v>
      </c>
      <c r="B25" s="158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3"/>
      <c r="H25" s="13"/>
      <c r="I25" s="13"/>
      <c r="J25" s="159"/>
    </row>
    <row r="26" spans="1:10" s="2" customFormat="1" hidden="1" x14ac:dyDescent="0.25">
      <c r="A26" s="1">
        <v>1142069901</v>
      </c>
      <c r="B26" s="158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3"/>
      <c r="H26" s="13"/>
      <c r="I26" s="13"/>
      <c r="J26" s="159"/>
    </row>
    <row r="27" spans="1:10" s="2" customFormat="1" x14ac:dyDescent="0.25">
      <c r="A27" s="1"/>
      <c r="B27" s="158"/>
      <c r="C27" s="5"/>
      <c r="D27" s="13"/>
      <c r="E27" s="13"/>
      <c r="F27" s="13"/>
      <c r="G27" s="13"/>
      <c r="H27" s="13"/>
      <c r="I27" s="13"/>
      <c r="J27" s="159"/>
    </row>
    <row r="28" spans="1:10" s="2" customFormat="1" x14ac:dyDescent="0.25">
      <c r="A28" s="1">
        <v>1149</v>
      </c>
      <c r="B28" s="158" t="s">
        <v>14</v>
      </c>
      <c r="C28" s="5"/>
      <c r="D28" s="13">
        <v>-3366.8</v>
      </c>
      <c r="E28" s="13"/>
      <c r="F28" s="13">
        <v>-3148.7</v>
      </c>
      <c r="G28" s="13"/>
      <c r="H28" s="13">
        <f>D28-F28</f>
        <v>-218.10000000000036</v>
      </c>
      <c r="I28" s="13"/>
      <c r="J28" s="159">
        <f>H28/F28*100</f>
        <v>6.9266681487598181</v>
      </c>
    </row>
    <row r="29" spans="1:10" s="2" customFormat="1" ht="9.75" customHeight="1" x14ac:dyDescent="0.25">
      <c r="A29" s="1"/>
      <c r="B29" s="158"/>
      <c r="C29" s="5"/>
      <c r="D29" s="3" t="s">
        <v>2</v>
      </c>
      <c r="E29" s="3"/>
      <c r="F29" s="3" t="s">
        <v>2</v>
      </c>
      <c r="G29" s="3"/>
      <c r="H29" s="3"/>
      <c r="I29" s="3"/>
      <c r="J29" s="152"/>
    </row>
    <row r="30" spans="1:10" s="2" customFormat="1" ht="24.75" customHeight="1" x14ac:dyDescent="0.25">
      <c r="A30" s="1">
        <v>12</v>
      </c>
      <c r="B30" s="158" t="s">
        <v>15</v>
      </c>
      <c r="C30" s="5"/>
      <c r="D30" s="13">
        <v>18124.3</v>
      </c>
      <c r="E30" s="14"/>
      <c r="F30" s="13">
        <v>16793.3</v>
      </c>
      <c r="G30" s="13"/>
      <c r="H30" s="13">
        <f>D30-F30</f>
        <v>1331</v>
      </c>
      <c r="I30" s="13"/>
      <c r="J30" s="159">
        <f>H30/F30*100</f>
        <v>7.9257799241364113</v>
      </c>
    </row>
    <row r="31" spans="1:10" s="2" customFormat="1" ht="24.75" customHeight="1" x14ac:dyDescent="0.25">
      <c r="A31" s="1">
        <v>126</v>
      </c>
      <c r="B31" s="158" t="s">
        <v>16</v>
      </c>
      <c r="C31" s="5"/>
      <c r="D31" s="13">
        <v>2218.9</v>
      </c>
      <c r="E31" s="14"/>
      <c r="F31" s="13">
        <v>1460.9</v>
      </c>
      <c r="G31" s="13"/>
      <c r="H31" s="13">
        <f>D31-F31</f>
        <v>758</v>
      </c>
      <c r="I31" s="13"/>
      <c r="J31" s="159">
        <f>H31/F31*100</f>
        <v>51.885823807242105</v>
      </c>
    </row>
    <row r="32" spans="1:10" s="2" customFormat="1" x14ac:dyDescent="0.25">
      <c r="A32" s="1">
        <v>13</v>
      </c>
      <c r="B32" s="158" t="s">
        <v>17</v>
      </c>
      <c r="C32" s="5"/>
      <c r="D32" s="13">
        <v>9616.1</v>
      </c>
      <c r="E32" s="13"/>
      <c r="F32" s="13">
        <v>9007.7000000000007</v>
      </c>
      <c r="G32" s="13"/>
      <c r="H32" s="13">
        <f>D32-F32</f>
        <v>608.39999999999964</v>
      </c>
      <c r="I32" s="13"/>
      <c r="J32" s="159">
        <f>H32/F32*100</f>
        <v>6.7542213883677249</v>
      </c>
    </row>
    <row r="33" spans="1:10" s="2" customFormat="1" ht="6.75" customHeight="1" x14ac:dyDescent="0.25">
      <c r="A33" s="1"/>
      <c r="B33" s="158" t="s">
        <v>2</v>
      </c>
      <c r="C33" s="5"/>
      <c r="D33" s="11"/>
      <c r="E33" s="13"/>
      <c r="F33" s="11"/>
      <c r="G33" s="13"/>
      <c r="H33" s="11"/>
      <c r="I33" s="13"/>
      <c r="J33" s="157"/>
    </row>
    <row r="34" spans="1:10" s="2" customFormat="1" ht="20.25" thickBot="1" x14ac:dyDescent="0.3">
      <c r="A34" s="1"/>
      <c r="B34" s="158" t="s">
        <v>18</v>
      </c>
      <c r="C34" s="5"/>
      <c r="D34" s="15">
        <f>D8+D30+D31+D32</f>
        <v>510721.9</v>
      </c>
      <c r="E34" s="16"/>
      <c r="F34" s="15">
        <f>F8+F30+F31+F32</f>
        <v>501594.50000000006</v>
      </c>
      <c r="G34" s="16"/>
      <c r="H34" s="15">
        <f>H8+H30+H31+H32</f>
        <v>9127.4</v>
      </c>
      <c r="I34" s="16"/>
      <c r="J34" s="160">
        <f>H34/F34*100</f>
        <v>1.8196770498879071</v>
      </c>
    </row>
    <row r="35" spans="1:10" s="2" customFormat="1" ht="7.5" customHeight="1" thickTop="1" x14ac:dyDescent="0.25">
      <c r="A35" s="1"/>
      <c r="B35" s="158"/>
      <c r="C35" s="5"/>
      <c r="D35" s="17"/>
      <c r="E35" s="17"/>
      <c r="F35" s="17"/>
      <c r="G35" s="17"/>
      <c r="H35" s="17"/>
      <c r="I35" s="17"/>
      <c r="J35" s="161"/>
    </row>
    <row r="36" spans="1:10" s="2" customFormat="1" ht="7.5" customHeight="1" x14ac:dyDescent="0.25">
      <c r="A36" s="1"/>
      <c r="B36" s="158"/>
      <c r="C36" s="5"/>
      <c r="D36" s="17"/>
      <c r="E36" s="17"/>
      <c r="F36" s="17"/>
      <c r="G36" s="17"/>
      <c r="H36" s="17"/>
      <c r="I36" s="17"/>
      <c r="J36" s="161"/>
    </row>
    <row r="37" spans="1:10" s="2" customFormat="1" ht="13.15" customHeight="1" x14ac:dyDescent="0.25">
      <c r="A37" s="1"/>
      <c r="B37" s="158" t="s">
        <v>2</v>
      </c>
      <c r="C37" s="5"/>
      <c r="D37" s="3"/>
      <c r="E37" s="3"/>
      <c r="F37" s="3"/>
      <c r="G37" s="17"/>
      <c r="H37" s="17"/>
      <c r="I37" s="17"/>
      <c r="J37" s="161"/>
    </row>
    <row r="38" spans="1:10" s="2" customFormat="1" hidden="1" x14ac:dyDescent="0.25">
      <c r="A38" s="1">
        <v>91</v>
      </c>
      <c r="B38" s="15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59">
        <f>H38/F38*100</f>
        <v>0</v>
      </c>
    </row>
    <row r="39" spans="1:10" s="2" customFormat="1" hidden="1" x14ac:dyDescent="0.25">
      <c r="A39" s="1">
        <v>92</v>
      </c>
      <c r="B39" s="15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59">
        <f>H39/F39*100</f>
        <v>0</v>
      </c>
    </row>
    <row r="40" spans="1:10" s="2" customFormat="1" ht="10.5" hidden="1" customHeight="1" x14ac:dyDescent="0.25">
      <c r="A40" s="1"/>
      <c r="B40" s="158"/>
      <c r="C40" s="5"/>
      <c r="D40" s="14"/>
      <c r="E40" s="14"/>
      <c r="F40" s="14"/>
      <c r="G40" s="14"/>
      <c r="H40" s="14"/>
      <c r="I40" s="14"/>
      <c r="J40" s="162"/>
    </row>
    <row r="41" spans="1:10" s="2" customFormat="1" ht="20.25" hidden="1" thickBot="1" x14ac:dyDescent="0.3">
      <c r="A41" s="1"/>
      <c r="B41" s="15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63">
        <f>H41/F41*100</f>
        <v>0</v>
      </c>
    </row>
    <row r="42" spans="1:10" s="2" customFormat="1" ht="6.75" hidden="1" customHeight="1" thickTop="1" x14ac:dyDescent="0.25">
      <c r="A42" s="1"/>
      <c r="B42" s="158" t="s">
        <v>2</v>
      </c>
      <c r="C42" s="5"/>
      <c r="D42" s="17"/>
      <c r="E42" s="17"/>
      <c r="F42" s="17"/>
      <c r="G42" s="17"/>
      <c r="H42" s="17"/>
      <c r="I42" s="17"/>
      <c r="J42" s="161"/>
    </row>
    <row r="43" spans="1:10" s="2" customFormat="1" x14ac:dyDescent="0.25">
      <c r="A43" s="1"/>
      <c r="B43" s="158"/>
      <c r="C43" s="5"/>
      <c r="D43" s="17"/>
      <c r="E43" s="17"/>
      <c r="F43" s="17"/>
      <c r="G43" s="17"/>
      <c r="H43" s="17"/>
      <c r="I43" s="17"/>
      <c r="J43" s="164" t="s">
        <v>2</v>
      </c>
    </row>
    <row r="44" spans="1:10" s="2" customFormat="1" x14ac:dyDescent="0.25">
      <c r="A44" s="1"/>
      <c r="B44" s="153" t="s">
        <v>22</v>
      </c>
      <c r="C44" s="6"/>
      <c r="D44" s="3"/>
      <c r="E44" s="3"/>
      <c r="F44" s="3"/>
      <c r="G44" s="3"/>
      <c r="H44" s="3"/>
      <c r="I44" s="3"/>
      <c r="J44" s="165" t="s">
        <v>2</v>
      </c>
    </row>
    <row r="45" spans="1:10" s="2" customFormat="1" ht="8.4499999999999993" customHeight="1" x14ac:dyDescent="0.25">
      <c r="A45" s="1"/>
      <c r="B45" s="153"/>
      <c r="C45" s="6"/>
      <c r="D45" s="3"/>
      <c r="E45" s="3"/>
      <c r="F45" s="3"/>
      <c r="G45" s="3"/>
      <c r="H45" s="3"/>
      <c r="I45" s="3"/>
      <c r="J45" s="165"/>
    </row>
    <row r="46" spans="1:10" s="2" customFormat="1" x14ac:dyDescent="0.25">
      <c r="A46" s="1"/>
      <c r="B46" s="153" t="s">
        <v>23</v>
      </c>
      <c r="C46" s="6"/>
      <c r="D46" s="11">
        <f>SUM(D47:D51)</f>
        <v>273333.40000000002</v>
      </c>
      <c r="E46" s="12"/>
      <c r="F46" s="11">
        <f>SUM(F47:F51)</f>
        <v>288081.90000000002</v>
      </c>
      <c r="G46" s="12"/>
      <c r="H46" s="11">
        <f t="shared" ref="H46:H55" si="2">D46-F46</f>
        <v>-14748.5</v>
      </c>
      <c r="I46" s="12"/>
      <c r="J46" s="157">
        <f>H46/F46*100</f>
        <v>-5.1195510721083126</v>
      </c>
    </row>
    <row r="47" spans="1:10" s="2" customFormat="1" ht="30.75" customHeight="1" x14ac:dyDescent="0.25">
      <c r="A47" s="1">
        <v>211</v>
      </c>
      <c r="B47" s="158" t="s">
        <v>24</v>
      </c>
      <c r="C47" s="6"/>
      <c r="D47" s="13">
        <v>25918.9</v>
      </c>
      <c r="E47" s="12"/>
      <c r="F47" s="13">
        <v>24610.3</v>
      </c>
      <c r="G47" s="12"/>
      <c r="H47" s="13">
        <f>D47-F47</f>
        <v>1308.6000000000022</v>
      </c>
      <c r="I47" s="13"/>
      <c r="J47" s="159">
        <f>H47/F47*100</f>
        <v>5.3172858518587836</v>
      </c>
    </row>
    <row r="48" spans="1:10" s="2" customFormat="1" x14ac:dyDescent="0.25">
      <c r="A48" s="1">
        <v>212</v>
      </c>
      <c r="B48" s="158" t="s">
        <v>11</v>
      </c>
      <c r="C48" s="5"/>
      <c r="D48" s="13">
        <v>216966.5</v>
      </c>
      <c r="E48" s="13"/>
      <c r="F48" s="13">
        <v>233022.6</v>
      </c>
      <c r="G48" s="13"/>
      <c r="H48" s="13">
        <f t="shared" si="2"/>
        <v>-16056.100000000006</v>
      </c>
      <c r="I48" s="13"/>
      <c r="J48" s="159">
        <f>H48/F48*100</f>
        <v>-6.8903617074052068</v>
      </c>
    </row>
    <row r="49" spans="1:11" s="2" customFormat="1" x14ac:dyDescent="0.25">
      <c r="A49" s="1">
        <v>213</v>
      </c>
      <c r="B49" s="158" t="s">
        <v>25</v>
      </c>
      <c r="C49" s="5"/>
      <c r="D49" s="13">
        <v>1.1000000000000001</v>
      </c>
      <c r="E49" s="13"/>
      <c r="F49" s="13">
        <v>2.1</v>
      </c>
      <c r="G49" s="13"/>
      <c r="H49" s="13">
        <f t="shared" si="2"/>
        <v>-1</v>
      </c>
      <c r="I49" s="13"/>
      <c r="J49" s="159">
        <f>H49/F49*100</f>
        <v>-47.619047619047613</v>
      </c>
    </row>
    <row r="50" spans="1:11" s="2" customFormat="1" x14ac:dyDescent="0.25">
      <c r="A50" s="1">
        <v>214</v>
      </c>
      <c r="B50" s="158" t="s">
        <v>26</v>
      </c>
      <c r="C50" s="5"/>
      <c r="D50" s="13">
        <v>30446.9</v>
      </c>
      <c r="E50" s="13"/>
      <c r="F50" s="13">
        <v>30446.9</v>
      </c>
      <c r="G50" s="13"/>
      <c r="H50" s="13">
        <f t="shared" si="2"/>
        <v>0</v>
      </c>
      <c r="I50" s="13"/>
      <c r="J50" s="159">
        <f>H50/F50*100</f>
        <v>0</v>
      </c>
    </row>
    <row r="51" spans="1:11" s="2" customFormat="1" hidden="1" x14ac:dyDescent="0.25">
      <c r="A51" s="1"/>
      <c r="B51" s="15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59">
        <v>0</v>
      </c>
    </row>
    <row r="52" spans="1:11" s="2" customFormat="1" x14ac:dyDescent="0.25">
      <c r="A52" s="1">
        <v>22</v>
      </c>
      <c r="B52" s="158" t="s">
        <v>27</v>
      </c>
      <c r="C52" s="5"/>
      <c r="D52" s="13">
        <v>142571.5</v>
      </c>
      <c r="E52" s="13"/>
      <c r="F52" s="13">
        <v>126969.60000000001</v>
      </c>
      <c r="G52" s="13"/>
      <c r="H52" s="13">
        <f t="shared" si="2"/>
        <v>15601.899999999994</v>
      </c>
      <c r="I52" s="13"/>
      <c r="J52" s="159">
        <f>H52/F52*100</f>
        <v>12.287901985987192</v>
      </c>
    </row>
    <row r="53" spans="1:11" s="2" customFormat="1" ht="21" customHeight="1" x14ac:dyDescent="0.25">
      <c r="A53" s="1">
        <v>24</v>
      </c>
      <c r="B53" s="158" t="s">
        <v>28</v>
      </c>
      <c r="C53" s="5"/>
      <c r="D53" s="13">
        <v>6101.4</v>
      </c>
      <c r="E53" s="14"/>
      <c r="F53" s="13">
        <v>8117.4</v>
      </c>
      <c r="G53" s="14"/>
      <c r="H53" s="14">
        <f t="shared" si="2"/>
        <v>-2016</v>
      </c>
      <c r="I53" s="14"/>
      <c r="J53" s="159">
        <f>H53/F53*100</f>
        <v>-24.835538472910045</v>
      </c>
    </row>
    <row r="54" spans="1:11" s="2" customFormat="1" ht="6" customHeight="1" x14ac:dyDescent="0.25">
      <c r="A54" s="1"/>
      <c r="B54" s="158"/>
      <c r="C54" s="5"/>
      <c r="D54" s="14"/>
      <c r="E54" s="14"/>
      <c r="F54" s="14"/>
      <c r="G54" s="14"/>
      <c r="H54" s="14"/>
      <c r="I54" s="14"/>
      <c r="J54" s="166"/>
    </row>
    <row r="55" spans="1:11" s="2" customFormat="1" ht="17.25" customHeight="1" thickBot="1" x14ac:dyDescent="0.3">
      <c r="A55" s="1"/>
      <c r="B55" s="158" t="s">
        <v>29</v>
      </c>
      <c r="C55" s="5"/>
      <c r="D55" s="15">
        <f>SUM(D46,D52,D53)</f>
        <v>422006.30000000005</v>
      </c>
      <c r="E55" s="16"/>
      <c r="F55" s="15">
        <f>SUM(F46,F52,F53)</f>
        <v>423168.9</v>
      </c>
      <c r="G55" s="16"/>
      <c r="H55" s="15">
        <f t="shared" si="2"/>
        <v>-1162.5999999999767</v>
      </c>
      <c r="I55" s="16"/>
      <c r="J55" s="160">
        <f>H55/F55*100</f>
        <v>-0.27473663589171526</v>
      </c>
    </row>
    <row r="56" spans="1:11" s="2" customFormat="1" ht="8.25" customHeight="1" thickTop="1" x14ac:dyDescent="0.35">
      <c r="A56" s="1"/>
      <c r="B56" s="158" t="s">
        <v>2</v>
      </c>
      <c r="C56" s="5"/>
      <c r="D56" s="17"/>
      <c r="E56" s="17"/>
      <c r="F56" s="17"/>
      <c r="G56" s="17"/>
      <c r="H56" s="17"/>
      <c r="I56" s="17"/>
      <c r="J56" s="161"/>
      <c r="K56" s="19"/>
    </row>
    <row r="57" spans="1:11" s="2" customFormat="1" ht="12" customHeight="1" x14ac:dyDescent="0.25">
      <c r="A57" s="1"/>
      <c r="B57" s="158"/>
      <c r="C57" s="5"/>
      <c r="D57" s="17"/>
      <c r="E57" s="17"/>
      <c r="F57" s="17"/>
      <c r="G57" s="17"/>
      <c r="H57" s="17"/>
      <c r="I57" s="17"/>
      <c r="J57" s="161"/>
    </row>
    <row r="58" spans="1:11" s="2" customFormat="1" ht="21.75" x14ac:dyDescent="0.4">
      <c r="A58" s="1"/>
      <c r="B58" s="153" t="s">
        <v>30</v>
      </c>
      <c r="C58" s="6"/>
      <c r="D58" s="20"/>
      <c r="E58" s="20"/>
      <c r="F58" s="20"/>
      <c r="G58" s="3"/>
      <c r="H58" s="3"/>
      <c r="I58" s="3"/>
      <c r="J58" s="152"/>
    </row>
    <row r="59" spans="1:11" s="2" customFormat="1" ht="7.15" customHeight="1" x14ac:dyDescent="0.25">
      <c r="A59" s="1"/>
      <c r="B59" s="15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65" t="s">
        <v>2</v>
      </c>
    </row>
    <row r="60" spans="1:11" s="2" customFormat="1" x14ac:dyDescent="0.25">
      <c r="A60" s="1"/>
      <c r="B60" s="153" t="s">
        <v>31</v>
      </c>
      <c r="C60" s="6"/>
      <c r="D60" s="11">
        <f>SUM(D61:D62)</f>
        <v>62340</v>
      </c>
      <c r="E60" s="12"/>
      <c r="F60" s="11">
        <f>SUM(F61:F62)</f>
        <v>55208.4</v>
      </c>
      <c r="G60" s="12"/>
      <c r="H60" s="11">
        <f>D60-F60</f>
        <v>7131.5999999999985</v>
      </c>
      <c r="I60" s="12"/>
      <c r="J60" s="157">
        <f t="shared" ref="J60:J68" si="3">H60/F60*100</f>
        <v>12.917599495728908</v>
      </c>
    </row>
    <row r="61" spans="1:11" s="2" customFormat="1" x14ac:dyDescent="0.25">
      <c r="A61" s="1">
        <v>311</v>
      </c>
      <c r="B61" s="158" t="s">
        <v>32</v>
      </c>
      <c r="C61" s="5"/>
      <c r="D61" s="13">
        <v>63664.3</v>
      </c>
      <c r="E61" s="13"/>
      <c r="F61" s="13">
        <v>56538.5</v>
      </c>
      <c r="G61" s="13"/>
      <c r="H61" s="13">
        <f>D61-F61</f>
        <v>7125.8000000000029</v>
      </c>
      <c r="I61" s="13"/>
      <c r="J61" s="159">
        <f t="shared" si="3"/>
        <v>12.60344720853932</v>
      </c>
    </row>
    <row r="62" spans="1:11" s="2" customFormat="1" x14ac:dyDescent="0.25">
      <c r="A62" s="1"/>
      <c r="B62" s="158" t="s">
        <v>33</v>
      </c>
      <c r="C62" s="5"/>
      <c r="D62" s="13">
        <v>-1324.3</v>
      </c>
      <c r="E62" s="13"/>
      <c r="F62" s="13">
        <v>-1330.1</v>
      </c>
      <c r="G62" s="13"/>
      <c r="H62" s="13">
        <f>D62-F62</f>
        <v>5.7999999999999545</v>
      </c>
      <c r="I62" s="13"/>
      <c r="J62" s="159">
        <v>0</v>
      </c>
    </row>
    <row r="63" spans="1:11" s="2" customFormat="1" x14ac:dyDescent="0.25">
      <c r="A63" s="1">
        <v>313</v>
      </c>
      <c r="B63" s="158" t="s">
        <v>34</v>
      </c>
      <c r="C63" s="5"/>
      <c r="D63" s="13">
        <v>19013.8</v>
      </c>
      <c r="E63" s="13"/>
      <c r="F63" s="13">
        <v>17057.900000000001</v>
      </c>
      <c r="G63" s="13"/>
      <c r="H63" s="13">
        <f t="shared" ref="H63:H69" si="4">D63-F63</f>
        <v>1955.8999999999978</v>
      </c>
      <c r="I63" s="13"/>
      <c r="J63" s="159">
        <f>H63/F63*100</f>
        <v>11.466241448243908</v>
      </c>
    </row>
    <row r="64" spans="1:11" s="2" customFormat="1" x14ac:dyDescent="0.25">
      <c r="A64" s="1">
        <v>321</v>
      </c>
      <c r="B64" s="167" t="s">
        <v>35</v>
      </c>
      <c r="C64" s="5"/>
      <c r="D64" s="13">
        <v>1504.3</v>
      </c>
      <c r="E64" s="13"/>
      <c r="F64" s="13">
        <v>1217.2</v>
      </c>
      <c r="G64" s="13"/>
      <c r="H64" s="13">
        <f t="shared" si="4"/>
        <v>287.09999999999991</v>
      </c>
      <c r="I64" s="13"/>
      <c r="J64" s="159">
        <f t="shared" si="3"/>
        <v>23.586920801840279</v>
      </c>
    </row>
    <row r="65" spans="1:11" s="2" customFormat="1" x14ac:dyDescent="0.25">
      <c r="A65" s="1">
        <v>322</v>
      </c>
      <c r="B65" s="15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59">
        <f t="shared" si="3"/>
        <v>0</v>
      </c>
    </row>
    <row r="66" spans="1:11" s="2" customFormat="1" x14ac:dyDescent="0.25">
      <c r="A66" s="1">
        <v>324</v>
      </c>
      <c r="B66" s="15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59">
        <f t="shared" si="3"/>
        <v>0</v>
      </c>
    </row>
    <row r="67" spans="1:11" s="2" customFormat="1" hidden="1" x14ac:dyDescent="0.25">
      <c r="A67" s="1">
        <v>325</v>
      </c>
      <c r="B67" s="15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59" t="e">
        <f t="shared" si="3"/>
        <v>#DIV/0!</v>
      </c>
    </row>
    <row r="68" spans="1:11" s="2" customFormat="1" x14ac:dyDescent="0.25">
      <c r="A68" s="1"/>
      <c r="B68" s="168" t="s">
        <v>39</v>
      </c>
      <c r="C68" s="22"/>
      <c r="D68" s="23">
        <v>2573.1</v>
      </c>
      <c r="E68" s="16"/>
      <c r="F68" s="23">
        <v>1657.7</v>
      </c>
      <c r="G68" s="16"/>
      <c r="H68" s="23">
        <f t="shared" si="4"/>
        <v>915.39999999999986</v>
      </c>
      <c r="I68" s="16"/>
      <c r="J68" s="169">
        <f t="shared" si="3"/>
        <v>55.221089461301801</v>
      </c>
    </row>
    <row r="69" spans="1:11" s="2" customFormat="1" hidden="1" x14ac:dyDescent="0.25">
      <c r="A69" s="1"/>
      <c r="B69" s="158" t="s">
        <v>40</v>
      </c>
      <c r="C69" s="3"/>
      <c r="D69" s="14">
        <v>0</v>
      </c>
      <c r="E69" s="14"/>
      <c r="F69" s="14">
        <v>0</v>
      </c>
      <c r="G69" s="14"/>
      <c r="H69" s="13">
        <f t="shared" si="4"/>
        <v>0</v>
      </c>
      <c r="I69" s="13"/>
      <c r="J69" s="170">
        <v>0</v>
      </c>
    </row>
    <row r="70" spans="1:11" s="2" customFormat="1" hidden="1" x14ac:dyDescent="0.25">
      <c r="A70" s="1"/>
      <c r="B70" s="151" t="s">
        <v>41</v>
      </c>
      <c r="C70" s="3"/>
      <c r="D70" s="24">
        <v>2040.4</v>
      </c>
      <c r="E70" s="25"/>
      <c r="F70" s="24">
        <v>1003.8</v>
      </c>
      <c r="G70" s="24"/>
      <c r="H70" s="16">
        <f>D70-F70</f>
        <v>1036.6000000000001</v>
      </c>
      <c r="I70" s="16"/>
      <c r="J70" s="169">
        <f>H70/F70*100</f>
        <v>103.26758318390119</v>
      </c>
    </row>
    <row r="71" spans="1:11" s="2" customFormat="1" ht="20.25" thickBot="1" x14ac:dyDescent="0.3">
      <c r="A71" s="1"/>
      <c r="B71" s="158" t="s">
        <v>42</v>
      </c>
      <c r="C71" s="5"/>
      <c r="D71" s="15">
        <f>D60+D63+D64+D65+D66+D67+D68</f>
        <v>88715.6</v>
      </c>
      <c r="E71" s="16"/>
      <c r="F71" s="15">
        <f>F60+F63+F64+F65+F66+F67+F68</f>
        <v>78425.599999999991</v>
      </c>
      <c r="G71" s="16"/>
      <c r="H71" s="15">
        <f>D71-F71</f>
        <v>10290.000000000015</v>
      </c>
      <c r="I71" s="16"/>
      <c r="J71" s="160">
        <f>H71/F71*100</f>
        <v>13.120715684674412</v>
      </c>
    </row>
    <row r="72" spans="1:11" s="2" customFormat="1" ht="20.25" thickTop="1" x14ac:dyDescent="0.25">
      <c r="A72" s="1"/>
      <c r="B72" s="158"/>
      <c r="C72" s="5"/>
      <c r="D72" s="26"/>
      <c r="E72" s="26"/>
      <c r="F72" s="26"/>
      <c r="G72" s="26"/>
      <c r="H72" s="26"/>
      <c r="I72" s="26"/>
      <c r="J72" s="171"/>
    </row>
    <row r="73" spans="1:11" s="2" customFormat="1" ht="20.25" thickBot="1" x14ac:dyDescent="0.3">
      <c r="A73" s="1"/>
      <c r="B73" s="158" t="s">
        <v>43</v>
      </c>
      <c r="C73" s="5"/>
      <c r="D73" s="27">
        <f>D55+D71</f>
        <v>510721.9</v>
      </c>
      <c r="E73" s="16"/>
      <c r="F73" s="27">
        <f>F55+F71</f>
        <v>501594.5</v>
      </c>
      <c r="G73" s="16"/>
      <c r="H73" s="28">
        <f>D73-F73</f>
        <v>9127.4000000000233</v>
      </c>
      <c r="I73" s="24"/>
      <c r="J73" s="172">
        <f>H73/F73*100</f>
        <v>1.819677049887912</v>
      </c>
      <c r="K73" s="2" t="s">
        <v>2</v>
      </c>
    </row>
    <row r="74" spans="1:11" s="2" customFormat="1" ht="8.4499999999999993" customHeight="1" thickTop="1" x14ac:dyDescent="0.25">
      <c r="A74" s="1"/>
      <c r="B74" s="158" t="s">
        <v>2</v>
      </c>
      <c r="C74" s="5"/>
      <c r="D74" s="17"/>
      <c r="E74" s="17"/>
      <c r="F74" s="17"/>
      <c r="G74" s="17"/>
      <c r="H74" s="17"/>
      <c r="I74" s="17"/>
      <c r="J74" s="161"/>
    </row>
    <row r="75" spans="1:11" s="2" customFormat="1" ht="7.15" hidden="1" customHeight="1" x14ac:dyDescent="0.25">
      <c r="A75" s="1"/>
      <c r="B75" s="158"/>
      <c r="C75" s="5"/>
      <c r="D75" s="17"/>
      <c r="E75" s="17"/>
      <c r="F75" s="17"/>
      <c r="G75" s="17"/>
      <c r="H75" s="17"/>
      <c r="I75" s="17"/>
      <c r="J75" s="161"/>
    </row>
    <row r="76" spans="1:11" s="2" customFormat="1" ht="6.75" hidden="1" customHeight="1" x14ac:dyDescent="0.25">
      <c r="A76" s="1"/>
      <c r="B76" s="158"/>
      <c r="C76" s="5"/>
      <c r="D76" s="29" t="s">
        <v>2</v>
      </c>
      <c r="E76" s="29"/>
      <c r="F76" s="29" t="s">
        <v>2</v>
      </c>
      <c r="G76" s="17"/>
      <c r="H76" s="17"/>
      <c r="I76" s="17"/>
      <c r="J76" s="161"/>
    </row>
    <row r="77" spans="1:11" s="2" customFormat="1" ht="20.25" hidden="1" thickBot="1" x14ac:dyDescent="0.3">
      <c r="A77" s="1">
        <v>93</v>
      </c>
      <c r="B77" s="15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73">
        <f>H77/F77*100</f>
        <v>0</v>
      </c>
    </row>
    <row r="78" spans="1:11" s="2" customFormat="1" ht="16.5" hidden="1" customHeight="1" thickTop="1" x14ac:dyDescent="0.25">
      <c r="A78" s="1"/>
      <c r="B78" s="151" t="s">
        <v>2</v>
      </c>
      <c r="C78" s="3"/>
      <c r="D78" s="17"/>
      <c r="E78" s="17"/>
      <c r="F78" s="17"/>
      <c r="G78" s="17"/>
      <c r="H78" s="17"/>
      <c r="I78" s="17"/>
      <c r="J78" s="161"/>
    </row>
    <row r="79" spans="1:11" s="2" customFormat="1" ht="7.9" customHeight="1" x14ac:dyDescent="0.25">
      <c r="A79" s="1"/>
      <c r="B79" s="151"/>
      <c r="C79" s="3"/>
      <c r="D79" s="17"/>
      <c r="E79" s="17"/>
      <c r="F79" s="17"/>
      <c r="G79" s="17"/>
      <c r="H79" s="17"/>
      <c r="I79" s="17"/>
      <c r="J79" s="161"/>
    </row>
    <row r="80" spans="1:11" s="2" customFormat="1" ht="11.45" customHeight="1" thickBot="1" x14ac:dyDescent="0.3">
      <c r="A80" s="1"/>
      <c r="B80" s="174"/>
      <c r="C80" s="175"/>
      <c r="D80" s="176"/>
      <c r="E80" s="176"/>
      <c r="F80" s="176"/>
      <c r="G80" s="176"/>
      <c r="H80" s="176"/>
      <c r="I80" s="176"/>
      <c r="J80" s="17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C41" sqref="C41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90" t="s">
        <v>45</v>
      </c>
      <c r="C1" s="191"/>
      <c r="D1" s="191"/>
      <c r="E1" s="191"/>
      <c r="F1" s="191"/>
      <c r="G1" s="191"/>
      <c r="H1" s="191"/>
      <c r="I1" s="192"/>
    </row>
    <row r="2" spans="1:9" x14ac:dyDescent="0.2">
      <c r="B2" s="193" t="s">
        <v>124</v>
      </c>
      <c r="C2" s="194"/>
      <c r="D2" s="194"/>
      <c r="E2" s="194"/>
      <c r="F2" s="194"/>
      <c r="G2" s="194"/>
      <c r="H2" s="194"/>
      <c r="I2" s="195"/>
    </row>
    <row r="3" spans="1:9" ht="14.45" customHeight="1" thickBot="1" x14ac:dyDescent="0.25">
      <c r="B3" s="196" t="s">
        <v>1</v>
      </c>
      <c r="C3" s="197"/>
      <c r="D3" s="197"/>
      <c r="E3" s="197"/>
      <c r="F3" s="197"/>
      <c r="G3" s="197"/>
      <c r="H3" s="197"/>
      <c r="I3" s="198"/>
    </row>
    <row r="4" spans="1:9" ht="13.5" thickTop="1" x14ac:dyDescent="0.2">
      <c r="B4" s="199"/>
      <c r="C4" s="200"/>
      <c r="D4" s="200"/>
      <c r="E4" s="200"/>
      <c r="F4" s="200"/>
      <c r="G4" s="200"/>
      <c r="H4" s="200"/>
      <c r="I4" s="201"/>
    </row>
    <row r="5" spans="1:9" x14ac:dyDescent="0.2">
      <c r="B5" s="124"/>
      <c r="C5" s="40"/>
      <c r="D5" s="40"/>
      <c r="E5" s="40"/>
      <c r="F5" s="41" t="s">
        <v>46</v>
      </c>
      <c r="G5" s="41"/>
      <c r="H5" s="42"/>
      <c r="I5" s="125"/>
    </row>
    <row r="6" spans="1:9" x14ac:dyDescent="0.2">
      <c r="B6" s="126" t="s">
        <v>47</v>
      </c>
      <c r="C6" s="43" t="s">
        <v>122</v>
      </c>
      <c r="D6" s="44"/>
      <c r="E6" s="43" t="s">
        <v>119</v>
      </c>
      <c r="F6" s="44"/>
      <c r="G6" s="45" t="s">
        <v>5</v>
      </c>
      <c r="H6" s="46"/>
      <c r="I6" s="127" t="s">
        <v>48</v>
      </c>
    </row>
    <row r="7" spans="1:9" ht="6" customHeight="1" x14ac:dyDescent="0.2">
      <c r="B7" s="126"/>
      <c r="C7" s="47"/>
      <c r="D7" s="47"/>
      <c r="E7" s="47"/>
      <c r="F7" s="47"/>
      <c r="G7" s="40"/>
      <c r="H7" s="40"/>
      <c r="I7" s="125"/>
    </row>
    <row r="8" spans="1:9" x14ac:dyDescent="0.2">
      <c r="A8" s="38">
        <v>611001</v>
      </c>
      <c r="B8" s="128" t="s">
        <v>49</v>
      </c>
      <c r="C8" s="48">
        <v>6311.2</v>
      </c>
      <c r="D8" s="48"/>
      <c r="E8" s="48">
        <v>6174.3</v>
      </c>
      <c r="F8" s="49"/>
      <c r="G8" s="50">
        <f>C8-E8</f>
        <v>136.89999999999964</v>
      </c>
      <c r="H8" s="50"/>
      <c r="I8" s="129">
        <f>G8/E8*100</f>
        <v>2.2172553973729756</v>
      </c>
    </row>
    <row r="9" spans="1:9" ht="1.5" customHeight="1" x14ac:dyDescent="0.2">
      <c r="B9" s="128" t="s">
        <v>50</v>
      </c>
      <c r="C9" s="48"/>
      <c r="D9" s="49"/>
      <c r="E9" s="48"/>
      <c r="F9" s="49"/>
      <c r="G9" s="50"/>
      <c r="H9" s="50"/>
      <c r="I9" s="129"/>
    </row>
    <row r="10" spans="1:9" x14ac:dyDescent="0.2">
      <c r="A10" s="38">
        <v>611002</v>
      </c>
      <c r="B10" s="128" t="s">
        <v>51</v>
      </c>
      <c r="C10" s="48">
        <v>1310.9</v>
      </c>
      <c r="D10" s="49"/>
      <c r="E10" s="48">
        <v>546.20000000000005</v>
      </c>
      <c r="F10" s="49"/>
      <c r="G10" s="50">
        <f>C10-E10</f>
        <v>764.7</v>
      </c>
      <c r="H10" s="50"/>
      <c r="I10" s="129">
        <f>G10/E10*100</f>
        <v>140.00366166239473</v>
      </c>
    </row>
    <row r="11" spans="1:9" hidden="1" x14ac:dyDescent="0.2">
      <c r="A11" s="38">
        <v>611003</v>
      </c>
      <c r="B11" s="12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129">
        <v>100</v>
      </c>
    </row>
    <row r="12" spans="1:9" x14ac:dyDescent="0.2">
      <c r="A12" s="38">
        <v>611004</v>
      </c>
      <c r="B12" s="128" t="s">
        <v>53</v>
      </c>
      <c r="C12" s="48">
        <v>158</v>
      </c>
      <c r="D12" s="49"/>
      <c r="E12" s="48">
        <v>390.5</v>
      </c>
      <c r="F12" s="49"/>
      <c r="G12" s="50">
        <f>C12-E12</f>
        <v>-232.5</v>
      </c>
      <c r="H12" s="50"/>
      <c r="I12" s="129">
        <f>G12/E12*100</f>
        <v>-59.539052496798973</v>
      </c>
    </row>
    <row r="13" spans="1:9" ht="6.75" customHeight="1" x14ac:dyDescent="0.2">
      <c r="B13" s="124"/>
      <c r="C13" s="40"/>
      <c r="D13" s="40"/>
      <c r="E13" s="40"/>
      <c r="F13" s="40"/>
      <c r="G13" s="40"/>
      <c r="H13" s="40"/>
      <c r="I13" s="125"/>
    </row>
    <row r="14" spans="1:9" ht="12.6" customHeight="1" x14ac:dyDescent="0.2">
      <c r="B14" s="124"/>
      <c r="C14" s="120">
        <f>SUM(C8:C12)</f>
        <v>7780.1</v>
      </c>
      <c r="D14" s="56"/>
      <c r="E14" s="120">
        <f>SUM(E8:E12)</f>
        <v>7111</v>
      </c>
      <c r="F14" s="56"/>
      <c r="G14" s="121">
        <f>C14-E14</f>
        <v>669.10000000000036</v>
      </c>
      <c r="H14" s="52"/>
      <c r="I14" s="130">
        <f>G14/E14*100</f>
        <v>9.4093657713401821</v>
      </c>
    </row>
    <row r="15" spans="1:9" ht="6.6" customHeight="1" x14ac:dyDescent="0.2">
      <c r="B15" s="124"/>
      <c r="C15" s="40"/>
      <c r="D15" s="40"/>
      <c r="E15" s="40"/>
      <c r="F15" s="40"/>
      <c r="G15" s="40"/>
      <c r="H15" s="40"/>
      <c r="I15" s="125"/>
    </row>
    <row r="16" spans="1:9" ht="8.25" customHeight="1" x14ac:dyDescent="0.2">
      <c r="B16" s="124"/>
      <c r="C16" s="40"/>
      <c r="D16" s="40"/>
      <c r="E16" s="40"/>
      <c r="F16" s="40"/>
      <c r="G16" s="40"/>
      <c r="H16" s="40"/>
      <c r="I16" s="125"/>
    </row>
    <row r="17" spans="1:9" ht="12.75" customHeight="1" x14ac:dyDescent="0.2">
      <c r="B17" s="126" t="s">
        <v>54</v>
      </c>
      <c r="C17" s="47"/>
      <c r="D17" s="47"/>
      <c r="E17" s="47"/>
      <c r="F17" s="47"/>
      <c r="G17" s="40"/>
      <c r="H17" s="40"/>
      <c r="I17" s="125"/>
    </row>
    <row r="18" spans="1:9" x14ac:dyDescent="0.2">
      <c r="B18" s="124"/>
      <c r="C18" s="40"/>
      <c r="D18" s="40"/>
      <c r="E18" s="40"/>
      <c r="F18" s="40"/>
      <c r="G18" s="40"/>
      <c r="H18" s="40"/>
      <c r="I18" s="125"/>
    </row>
    <row r="19" spans="1:9" x14ac:dyDescent="0.2">
      <c r="A19" s="38">
        <v>711001</v>
      </c>
      <c r="B19" s="124" t="s">
        <v>24</v>
      </c>
      <c r="C19" s="48">
        <v>97.7</v>
      </c>
      <c r="D19" s="40"/>
      <c r="E19" s="48">
        <v>99.6</v>
      </c>
      <c r="F19" s="40"/>
      <c r="G19" s="50">
        <f t="shared" ref="G19:G24" si="0">C19-E19</f>
        <v>-1.8999999999999915</v>
      </c>
      <c r="H19" s="40"/>
      <c r="I19" s="129">
        <f t="shared" ref="I19:I24" si="1">G19/E19*100</f>
        <v>-1.9076305220883449</v>
      </c>
    </row>
    <row r="20" spans="1:9" x14ac:dyDescent="0.2">
      <c r="A20" s="38">
        <v>7110020100</v>
      </c>
      <c r="B20" s="128" t="s">
        <v>49</v>
      </c>
      <c r="C20" s="48">
        <v>3548.8</v>
      </c>
      <c r="D20" s="49"/>
      <c r="E20" s="48">
        <v>3452.5</v>
      </c>
      <c r="F20" s="49"/>
      <c r="G20" s="50">
        <f t="shared" si="0"/>
        <v>96.300000000000182</v>
      </c>
      <c r="H20" s="50"/>
      <c r="I20" s="129">
        <f t="shared" si="1"/>
        <v>2.7892831281679995</v>
      </c>
    </row>
    <row r="21" spans="1:9" x14ac:dyDescent="0.2">
      <c r="A21" s="38">
        <v>7110020200</v>
      </c>
      <c r="B21" s="128" t="s">
        <v>55</v>
      </c>
      <c r="C21" s="48">
        <v>210.8</v>
      </c>
      <c r="D21" s="49"/>
      <c r="E21" s="48">
        <v>219.4</v>
      </c>
      <c r="F21" s="49"/>
      <c r="G21" s="50">
        <f t="shared" si="0"/>
        <v>-8.5999999999999943</v>
      </c>
      <c r="H21" s="50"/>
      <c r="I21" s="129">
        <f t="shared" si="1"/>
        <v>-3.9197812215132153</v>
      </c>
    </row>
    <row r="22" spans="1:9" x14ac:dyDescent="0.2">
      <c r="B22" s="128" t="s">
        <v>26</v>
      </c>
      <c r="C22" s="48">
        <v>551.29999999999995</v>
      </c>
      <c r="D22" s="49"/>
      <c r="E22" s="48">
        <v>547</v>
      </c>
      <c r="F22" s="49"/>
      <c r="G22" s="50">
        <f t="shared" si="0"/>
        <v>4.2999999999999545</v>
      </c>
      <c r="H22" s="50"/>
      <c r="I22" s="129">
        <f t="shared" si="1"/>
        <v>0.78610603290675596</v>
      </c>
    </row>
    <row r="23" spans="1:9" x14ac:dyDescent="0.2">
      <c r="A23" s="38">
        <v>711007</v>
      </c>
      <c r="B23" s="128" t="s">
        <v>56</v>
      </c>
      <c r="C23" s="48">
        <v>45.1</v>
      </c>
      <c r="D23" s="49"/>
      <c r="E23" s="48">
        <v>17.399999999999999</v>
      </c>
      <c r="F23" s="49"/>
      <c r="G23" s="50">
        <f t="shared" si="0"/>
        <v>27.700000000000003</v>
      </c>
      <c r="H23" s="50"/>
      <c r="I23" s="129">
        <f t="shared" si="1"/>
        <v>159.19540229885061</v>
      </c>
    </row>
    <row r="24" spans="1:9" x14ac:dyDescent="0.2">
      <c r="B24" s="128"/>
      <c r="C24" s="122">
        <f>SUM(C19:C23)</f>
        <v>4453.7000000000007</v>
      </c>
      <c r="D24" s="56"/>
      <c r="E24" s="122">
        <f>SUM(E19:E23)</f>
        <v>4335.8999999999996</v>
      </c>
      <c r="F24" s="56"/>
      <c r="G24" s="59">
        <f t="shared" si="0"/>
        <v>117.80000000000109</v>
      </c>
      <c r="H24" s="52"/>
      <c r="I24" s="131">
        <f t="shared" si="1"/>
        <v>2.7168523259300517</v>
      </c>
    </row>
    <row r="25" spans="1:9" ht="8.25" customHeight="1" x14ac:dyDescent="0.2">
      <c r="B25" s="128"/>
      <c r="C25" s="49"/>
      <c r="D25" s="49"/>
      <c r="E25" s="49"/>
      <c r="F25" s="49"/>
      <c r="G25" s="50"/>
      <c r="H25" s="50"/>
      <c r="I25" s="129"/>
    </row>
    <row r="26" spans="1:9" ht="13.5" customHeight="1" x14ac:dyDescent="0.2">
      <c r="A26" s="38">
        <v>712</v>
      </c>
      <c r="B26" s="132" t="s">
        <v>57</v>
      </c>
      <c r="C26" s="48">
        <v>68.599999999999994</v>
      </c>
      <c r="D26" s="40"/>
      <c r="E26" s="48">
        <v>210.7</v>
      </c>
      <c r="F26" s="40"/>
      <c r="G26" s="50">
        <f>C26-E26</f>
        <v>-142.1</v>
      </c>
      <c r="H26" s="40"/>
      <c r="I26" s="129">
        <f>G26/E26*100</f>
        <v>-67.441860465116278</v>
      </c>
    </row>
    <row r="27" spans="1:9" x14ac:dyDescent="0.2">
      <c r="B27" s="124"/>
      <c r="C27" s="120">
        <f>SUM(C24:C26)</f>
        <v>4522.3000000000011</v>
      </c>
      <c r="D27" s="56"/>
      <c r="E27" s="120">
        <f>SUM(E24:E26)</f>
        <v>4546.5999999999995</v>
      </c>
      <c r="F27" s="56"/>
      <c r="G27" s="121">
        <f>C27-E27</f>
        <v>-24.299999999998363</v>
      </c>
      <c r="H27" s="52"/>
      <c r="I27" s="130">
        <f>G27/E27*100</f>
        <v>-0.5344653147406494</v>
      </c>
    </row>
    <row r="28" spans="1:9" ht="8.25" customHeight="1" x14ac:dyDescent="0.2">
      <c r="B28" s="124"/>
      <c r="C28" s="40"/>
      <c r="D28" s="40"/>
      <c r="E28" s="40"/>
      <c r="F28" s="40"/>
      <c r="G28" s="40"/>
      <c r="H28" s="40"/>
      <c r="I28" s="125"/>
    </row>
    <row r="29" spans="1:9" ht="15.6" customHeight="1" x14ac:dyDescent="0.2">
      <c r="B29" s="133" t="s">
        <v>58</v>
      </c>
      <c r="C29" s="51">
        <f>+C14-C27</f>
        <v>3257.7999999999993</v>
      </c>
      <c r="D29" s="51"/>
      <c r="E29" s="51">
        <f>+E14-E27</f>
        <v>2564.4000000000005</v>
      </c>
      <c r="F29" s="51"/>
      <c r="G29" s="52">
        <f>C29-E29</f>
        <v>693.39999999999873</v>
      </c>
      <c r="H29" s="52"/>
      <c r="I29" s="134">
        <f>G29/E29*100</f>
        <v>27.039463422242964</v>
      </c>
    </row>
    <row r="30" spans="1:9" ht="12" customHeight="1" x14ac:dyDescent="0.2">
      <c r="B30" s="133"/>
      <c r="C30" s="54"/>
      <c r="D30" s="54"/>
      <c r="E30" s="54"/>
      <c r="F30" s="54"/>
      <c r="G30" s="40"/>
      <c r="H30" s="40"/>
      <c r="I30" s="125"/>
    </row>
    <row r="31" spans="1:9" ht="15" customHeight="1" x14ac:dyDescent="0.2">
      <c r="A31" s="38">
        <v>62</v>
      </c>
      <c r="B31" s="135" t="s">
        <v>59</v>
      </c>
      <c r="C31" s="48">
        <v>2961.1</v>
      </c>
      <c r="D31" s="50"/>
      <c r="E31" s="48">
        <v>2793.1</v>
      </c>
      <c r="F31" s="50"/>
      <c r="G31" s="50">
        <f>C31-E31</f>
        <v>168</v>
      </c>
      <c r="H31" s="50"/>
      <c r="I31" s="129">
        <f>G31/E31*100</f>
        <v>6.0148222405212852</v>
      </c>
    </row>
    <row r="32" spans="1:9" ht="12" customHeight="1" x14ac:dyDescent="0.2">
      <c r="B32" s="136"/>
      <c r="C32" s="50"/>
      <c r="D32" s="50"/>
      <c r="E32" s="50"/>
      <c r="F32" s="50"/>
      <c r="G32" s="40"/>
      <c r="H32" s="40"/>
      <c r="I32" s="125"/>
    </row>
    <row r="33" spans="1:9" ht="14.25" customHeight="1" x14ac:dyDescent="0.2">
      <c r="A33" s="38">
        <v>72</v>
      </c>
      <c r="B33" s="135" t="s">
        <v>60</v>
      </c>
      <c r="C33" s="119">
        <v>1719.7</v>
      </c>
      <c r="D33" s="50"/>
      <c r="E33" s="119">
        <v>1778.4</v>
      </c>
      <c r="F33" s="50"/>
      <c r="G33" s="45">
        <f>C33-E33</f>
        <v>-58.700000000000045</v>
      </c>
      <c r="H33" s="50"/>
      <c r="I33" s="137">
        <f>G33/E33*100</f>
        <v>-3.3007197480881718</v>
      </c>
    </row>
    <row r="34" spans="1:9" ht="14.25" customHeight="1" x14ac:dyDescent="0.2">
      <c r="B34" s="135"/>
      <c r="C34" s="123">
        <f>SUM(C31-C33)</f>
        <v>1241.3999999999999</v>
      </c>
      <c r="D34" s="52"/>
      <c r="E34" s="123">
        <f>SUM(E31-E33)</f>
        <v>1014.6999999999998</v>
      </c>
      <c r="F34" s="52"/>
      <c r="G34" s="123">
        <f>SUM(G31-G33)</f>
        <v>226.70000000000005</v>
      </c>
      <c r="H34" s="52"/>
      <c r="I34" s="131">
        <f>G34/E34*100</f>
        <v>22.341578791761123</v>
      </c>
    </row>
    <row r="35" spans="1:9" ht="13.15" customHeight="1" x14ac:dyDescent="0.2">
      <c r="B35" s="136"/>
      <c r="C35" s="50"/>
      <c r="D35" s="50"/>
      <c r="E35" s="50"/>
      <c r="F35" s="50"/>
      <c r="G35" s="40"/>
      <c r="H35" s="40"/>
      <c r="I35" s="125"/>
    </row>
    <row r="36" spans="1:9" ht="15" customHeight="1" x14ac:dyDescent="0.2">
      <c r="A36" s="38">
        <v>81</v>
      </c>
      <c r="B36" s="138" t="s">
        <v>61</v>
      </c>
      <c r="C36" s="55">
        <v>1984.5</v>
      </c>
      <c r="D36" s="56"/>
      <c r="E36" s="55">
        <v>1853.2</v>
      </c>
      <c r="F36" s="56"/>
      <c r="G36" s="57">
        <f>C36-E36</f>
        <v>131.29999999999995</v>
      </c>
      <c r="H36" s="52"/>
      <c r="I36" s="139">
        <f>G36/E36*100</f>
        <v>7.0850420893589439</v>
      </c>
    </row>
    <row r="37" spans="1:9" ht="15" customHeight="1" x14ac:dyDescent="0.2">
      <c r="B37" s="140" t="s">
        <v>62</v>
      </c>
      <c r="C37" s="58">
        <f>(C29+C31-C33-C36)</f>
        <v>2514.6999999999998</v>
      </c>
      <c r="D37" s="51"/>
      <c r="E37" s="58">
        <f>(E29+E31-E33-E36)</f>
        <v>1725.8999999999999</v>
      </c>
      <c r="F37" s="51"/>
      <c r="G37" s="59">
        <f>C37-E37</f>
        <v>788.8</v>
      </c>
      <c r="H37" s="52"/>
      <c r="I37" s="131">
        <f>G37/E37*100</f>
        <v>45.703690827973816</v>
      </c>
    </row>
    <row r="38" spans="1:9" ht="6" customHeight="1" x14ac:dyDescent="0.2">
      <c r="B38" s="124"/>
      <c r="C38" s="60"/>
      <c r="D38" s="60"/>
      <c r="E38" s="60"/>
      <c r="F38" s="60"/>
      <c r="G38" s="40"/>
      <c r="H38" s="40"/>
      <c r="I38" s="125"/>
    </row>
    <row r="39" spans="1:9" ht="15" customHeight="1" x14ac:dyDescent="0.2">
      <c r="B39" s="126" t="s">
        <v>63</v>
      </c>
      <c r="C39" s="46"/>
      <c r="D39" s="46"/>
      <c r="E39" s="46"/>
      <c r="F39" s="46"/>
      <c r="G39" s="40"/>
      <c r="H39" s="40"/>
      <c r="I39" s="125"/>
    </row>
    <row r="40" spans="1:9" ht="6" customHeight="1" x14ac:dyDescent="0.2">
      <c r="B40" s="126"/>
      <c r="C40" s="46"/>
      <c r="D40" s="46"/>
      <c r="E40" s="46"/>
      <c r="F40" s="46"/>
      <c r="G40" s="40"/>
      <c r="H40" s="40"/>
      <c r="I40" s="125"/>
    </row>
    <row r="41" spans="1:9" ht="15" customHeight="1" x14ac:dyDescent="0.2">
      <c r="A41" s="38">
        <v>63</v>
      </c>
      <c r="B41" s="141" t="s">
        <v>64</v>
      </c>
      <c r="C41" s="48">
        <v>490.4</v>
      </c>
      <c r="D41" s="50"/>
      <c r="E41" s="48">
        <v>353.7</v>
      </c>
      <c r="F41" s="50"/>
      <c r="G41" s="50">
        <f>C41-E41</f>
        <v>136.69999999999999</v>
      </c>
      <c r="H41" s="50"/>
      <c r="I41" s="129">
        <f>G41/E41*100</f>
        <v>38.64857223635849</v>
      </c>
    </row>
    <row r="42" spans="1:9" ht="15" customHeight="1" x14ac:dyDescent="0.2">
      <c r="A42" s="38">
        <v>82</v>
      </c>
      <c r="B42" s="141" t="s">
        <v>65</v>
      </c>
      <c r="C42" s="48">
        <v>20.399999999999999</v>
      </c>
      <c r="D42" s="50"/>
      <c r="E42" s="48">
        <v>24.1</v>
      </c>
      <c r="F42" s="50"/>
      <c r="G42" s="50">
        <f>C42-E42</f>
        <v>-3.7000000000000028</v>
      </c>
      <c r="H42" s="50"/>
      <c r="I42" s="129">
        <f>G42/E42*100</f>
        <v>-15.352697095435698</v>
      </c>
    </row>
    <row r="43" spans="1:9" ht="3.75" customHeight="1" x14ac:dyDescent="0.2">
      <c r="B43" s="124"/>
      <c r="C43" s="49"/>
      <c r="D43" s="49"/>
      <c r="E43" s="49"/>
      <c r="F43" s="49"/>
      <c r="G43" s="40"/>
      <c r="H43" s="40"/>
      <c r="I43" s="142"/>
    </row>
    <row r="44" spans="1:9" ht="14.25" customHeight="1" x14ac:dyDescent="0.2">
      <c r="B44" s="124"/>
      <c r="C44" s="120">
        <f>SUM(C41-C42)</f>
        <v>470</v>
      </c>
      <c r="D44" s="56"/>
      <c r="E44" s="120">
        <f>SUM(E41-E42)</f>
        <v>329.59999999999997</v>
      </c>
      <c r="F44" s="56"/>
      <c r="G44" s="121">
        <f>C44-E44</f>
        <v>140.40000000000003</v>
      </c>
      <c r="H44" s="52"/>
      <c r="I44" s="130">
        <f>G44/E44*100</f>
        <v>42.597087378640794</v>
      </c>
    </row>
    <row r="45" spans="1:9" ht="7.5" customHeight="1" x14ac:dyDescent="0.2">
      <c r="B45" s="124"/>
      <c r="C45" s="49"/>
      <c r="D45" s="49"/>
      <c r="E45" s="49"/>
      <c r="F45" s="49"/>
      <c r="G45" s="40"/>
      <c r="H45" s="40"/>
      <c r="I45" s="125"/>
    </row>
    <row r="46" spans="1:9" x14ac:dyDescent="0.2">
      <c r="B46" s="133" t="s">
        <v>66</v>
      </c>
      <c r="C46" s="51">
        <f>C37+C44</f>
        <v>2984.7</v>
      </c>
      <c r="D46" s="51"/>
      <c r="E46" s="51">
        <f>E37+E44</f>
        <v>2055.5</v>
      </c>
      <c r="F46" s="51"/>
      <c r="G46" s="52">
        <f>C46-E46</f>
        <v>929.19999999999982</v>
      </c>
      <c r="H46" s="52"/>
      <c r="I46" s="134">
        <f t="shared" ref="I46:I51" si="2">G46/E46*100</f>
        <v>45.205546095840418</v>
      </c>
    </row>
    <row r="47" spans="1:9" x14ac:dyDescent="0.2">
      <c r="A47" s="38">
        <v>83</v>
      </c>
      <c r="B47" s="136" t="s">
        <v>67</v>
      </c>
      <c r="C47" s="119">
        <v>-368.6</v>
      </c>
      <c r="D47" s="50"/>
      <c r="E47" s="119">
        <v>-356.2</v>
      </c>
      <c r="F47" s="50"/>
      <c r="G47" s="45">
        <f>C47-E47</f>
        <v>-12.400000000000034</v>
      </c>
      <c r="H47" s="50"/>
      <c r="I47" s="137">
        <f t="shared" si="2"/>
        <v>3.4811903425042208</v>
      </c>
    </row>
    <row r="48" spans="1:9" x14ac:dyDescent="0.2">
      <c r="B48" s="136" t="s">
        <v>116</v>
      </c>
      <c r="C48" s="51">
        <f>SUM(C46:C47)</f>
        <v>2616.1</v>
      </c>
      <c r="D48" s="51"/>
      <c r="E48" s="51">
        <f>SUM(E46:E47)</f>
        <v>1699.3</v>
      </c>
      <c r="F48" s="51">
        <f>SUM(F46:F47)</f>
        <v>0</v>
      </c>
      <c r="G48" s="51">
        <f>SUM(G46:G47)</f>
        <v>916.79999999999973</v>
      </c>
      <c r="H48" s="51">
        <f>SUM(H46:H47)</f>
        <v>0</v>
      </c>
      <c r="I48" s="134">
        <f t="shared" si="2"/>
        <v>53.951627140587291</v>
      </c>
    </row>
    <row r="49" spans="2:9" ht="15.75" customHeight="1" x14ac:dyDescent="0.2">
      <c r="B49" s="136" t="s">
        <v>117</v>
      </c>
      <c r="C49" s="48">
        <v>-43</v>
      </c>
      <c r="D49" s="50"/>
      <c r="E49" s="48">
        <v>-41.6</v>
      </c>
      <c r="F49" s="50"/>
      <c r="G49" s="50">
        <f>C49-E49</f>
        <v>-1.3999999999999986</v>
      </c>
      <c r="H49" s="50"/>
      <c r="I49" s="137">
        <f t="shared" si="2"/>
        <v>3.3653846153846119</v>
      </c>
    </row>
    <row r="50" spans="2:9" ht="15.75" customHeight="1" thickBot="1" x14ac:dyDescent="0.25">
      <c r="B50" s="143" t="s">
        <v>118</v>
      </c>
      <c r="C50" s="61">
        <f>SUM(C48+C49)</f>
        <v>2573.1</v>
      </c>
      <c r="D50" s="52"/>
      <c r="E50" s="61">
        <f>SUM(E48+E49)</f>
        <v>1657.7</v>
      </c>
      <c r="F50" s="52"/>
      <c r="G50" s="61">
        <f>SUM(G46+G47+G49)</f>
        <v>915.39999999999975</v>
      </c>
      <c r="H50" s="52"/>
      <c r="I50" s="144">
        <f t="shared" si="2"/>
        <v>55.221089461301787</v>
      </c>
    </row>
    <row r="51" spans="2:9" ht="13.5" hidden="1" customHeight="1" thickTop="1" x14ac:dyDescent="0.2">
      <c r="B51" s="13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145">
        <f t="shared" si="2"/>
        <v>0</v>
      </c>
    </row>
    <row r="52" spans="2:9" ht="14.25" hidden="1" customHeight="1" thickTop="1" thickBot="1" x14ac:dyDescent="0.25">
      <c r="B52" s="143" t="s">
        <v>70</v>
      </c>
      <c r="C52" s="67">
        <f>SUM(C50-C51)</f>
        <v>1170.6999999999998</v>
      </c>
      <c r="D52" s="51"/>
      <c r="E52" s="67">
        <f>SUM(E50-E51)</f>
        <v>255.29999999999995</v>
      </c>
      <c r="F52" s="56"/>
      <c r="G52" s="67">
        <f>SUM(G50-G51)</f>
        <v>915.39999999999975</v>
      </c>
      <c r="H52" s="52"/>
      <c r="I52" s="134">
        <f>G52/E52*100</f>
        <v>358.55855855855856</v>
      </c>
    </row>
    <row r="53" spans="2:9" ht="13.5" hidden="1" customHeight="1" thickTop="1" x14ac:dyDescent="0.2">
      <c r="B53" s="13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145">
        <f>G53/E53*100</f>
        <v>0</v>
      </c>
    </row>
    <row r="54" spans="2:9" ht="14.25" hidden="1" customHeight="1" thickTop="1" thickBot="1" x14ac:dyDescent="0.25">
      <c r="B54" s="143" t="s">
        <v>72</v>
      </c>
      <c r="C54" s="67">
        <f>SUM(C52-C53)</f>
        <v>313.19999999999982</v>
      </c>
      <c r="D54" s="51"/>
      <c r="E54" s="67">
        <f>SUM(E52-E53)</f>
        <v>-602.20000000000005</v>
      </c>
      <c r="F54" s="51">
        <f>SUM(F52-F53)</f>
        <v>0</v>
      </c>
      <c r="G54" s="67">
        <f>SUM(G52-G53)</f>
        <v>915.39999999999975</v>
      </c>
      <c r="H54" s="51">
        <f>SUM(H52-H53)</f>
        <v>0</v>
      </c>
      <c r="I54" s="134">
        <f>G54/E54*100</f>
        <v>-152.00929923613413</v>
      </c>
    </row>
    <row r="55" spans="2:9" ht="13.5" hidden="1" customHeight="1" thickTop="1" x14ac:dyDescent="0.2">
      <c r="B55" s="13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145">
        <f>G55/E55*100</f>
        <v>0</v>
      </c>
    </row>
    <row r="56" spans="2:9" ht="14.25" hidden="1" customHeight="1" thickTop="1" thickBot="1" x14ac:dyDescent="0.25">
      <c r="B56" s="143" t="s">
        <v>39</v>
      </c>
      <c r="C56" s="67">
        <f>SUM(C52-C53+C55)</f>
        <v>1014.8999999999999</v>
      </c>
      <c r="D56" s="51"/>
      <c r="E56" s="67">
        <f>SUM(E52-E53+E55)</f>
        <v>99.5</v>
      </c>
      <c r="F56" s="56"/>
      <c r="G56" s="67">
        <f>SUM(G52-G53+G55)</f>
        <v>915.39999999999975</v>
      </c>
      <c r="H56" s="52"/>
      <c r="I56" s="146">
        <f>G56/E56*100</f>
        <v>919.99999999999977</v>
      </c>
    </row>
    <row r="57" spans="2:9" ht="14.25" thickTop="1" thickBot="1" x14ac:dyDescent="0.25">
      <c r="B57" s="147"/>
      <c r="C57" s="148"/>
      <c r="D57" s="148"/>
      <c r="E57" s="148"/>
      <c r="F57" s="148"/>
      <c r="G57" s="149"/>
      <c r="H57" s="149"/>
      <c r="I57" s="15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8:G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RowHeight="12.75" x14ac:dyDescent="0.2"/>
  <cols>
    <col min="1" max="1" width="2.7109375" style="69" customWidth="1"/>
    <col min="2" max="2" width="10.42578125" style="69" customWidth="1"/>
    <col min="3" max="3" width="80.7109375" style="69" customWidth="1"/>
    <col min="4" max="4" width="97.42578125" style="69" customWidth="1"/>
    <col min="5" max="5" width="25.7109375" style="69" customWidth="1"/>
    <col min="6" max="6" width="11.140625" style="69" customWidth="1"/>
    <col min="7" max="7" width="25.7109375" style="69" customWidth="1"/>
    <col min="8" max="8" width="11.42578125" style="69"/>
    <col min="9" max="9" width="44.85546875" style="69" customWidth="1"/>
    <col min="10" max="11" width="11.42578125" style="69"/>
    <col min="12" max="16384" width="11.42578125" style="68"/>
  </cols>
  <sheetData>
    <row r="1" spans="1:11" ht="33" thickTop="1" x14ac:dyDescent="0.2">
      <c r="A1" s="70"/>
      <c r="B1" s="71"/>
      <c r="C1" s="71"/>
      <c r="D1" s="71"/>
      <c r="E1" s="71"/>
      <c r="F1" s="71"/>
      <c r="G1" s="72"/>
      <c r="H1" s="71"/>
      <c r="I1" s="73"/>
      <c r="J1" s="73"/>
      <c r="K1" s="74"/>
    </row>
    <row r="2" spans="1:11" ht="36.75" x14ac:dyDescent="0.2">
      <c r="A2" s="202" t="s">
        <v>74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34.5" x14ac:dyDescent="0.2">
      <c r="A3" s="204" t="s">
        <v>75</v>
      </c>
      <c r="B3" s="205"/>
      <c r="C3" s="205"/>
      <c r="D3" s="205"/>
      <c r="E3" s="205"/>
      <c r="F3" s="205"/>
      <c r="G3" s="205"/>
      <c r="H3" s="205"/>
      <c r="I3" s="205"/>
      <c r="J3" s="205"/>
      <c r="K3" s="206"/>
    </row>
    <row r="4" spans="1:11" ht="34.5" x14ac:dyDescent="0.2">
      <c r="A4" s="207" t="s">
        <v>121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11" ht="34.5" x14ac:dyDescent="0.2">
      <c r="A5" s="210" t="s">
        <v>76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1" ht="30.75" thickBot="1" x14ac:dyDescent="0.25">
      <c r="A6" s="75"/>
      <c r="B6" s="76"/>
      <c r="C6" s="76"/>
      <c r="D6" s="76"/>
      <c r="E6" s="76"/>
      <c r="F6" s="76"/>
      <c r="G6" s="76"/>
      <c r="H6" s="76"/>
      <c r="I6" s="76"/>
      <c r="J6" s="77"/>
      <c r="K6" s="78"/>
    </row>
    <row r="7" spans="1:11" ht="62.25" customHeight="1" thickTop="1" x14ac:dyDescent="0.4">
      <c r="A7" s="79"/>
      <c r="B7" s="80"/>
      <c r="C7" s="80"/>
      <c r="D7" s="80"/>
      <c r="E7" s="80"/>
      <c r="F7" s="80"/>
      <c r="G7" s="80"/>
      <c r="H7" s="80"/>
      <c r="I7" s="81"/>
      <c r="J7" s="82"/>
      <c r="K7" s="83"/>
    </row>
    <row r="8" spans="1:11" ht="90" x14ac:dyDescent="0.4">
      <c r="A8" s="84"/>
      <c r="B8" s="85"/>
      <c r="C8" s="85"/>
      <c r="D8" s="85"/>
      <c r="E8" s="86">
        <v>2018</v>
      </c>
      <c r="F8" s="87"/>
      <c r="G8" s="86">
        <v>2017</v>
      </c>
      <c r="H8" s="88"/>
      <c r="I8" s="89" t="s">
        <v>120</v>
      </c>
      <c r="J8" s="90"/>
      <c r="K8" s="91"/>
    </row>
    <row r="9" spans="1:11" ht="43.5" x14ac:dyDescent="0.2">
      <c r="A9" s="84"/>
      <c r="B9" s="85"/>
      <c r="C9" s="85"/>
      <c r="D9" s="85"/>
      <c r="E9" s="92"/>
      <c r="F9" s="87"/>
      <c r="G9" s="92"/>
      <c r="H9" s="88"/>
      <c r="I9" s="90"/>
      <c r="J9" s="90"/>
      <c r="K9" s="91"/>
    </row>
    <row r="10" spans="1:11" ht="34.5" x14ac:dyDescent="0.45">
      <c r="A10" s="84"/>
      <c r="B10" s="93" t="s">
        <v>77</v>
      </c>
      <c r="C10" s="94" t="s">
        <v>78</v>
      </c>
      <c r="D10" s="93"/>
      <c r="E10" s="85"/>
      <c r="F10" s="85"/>
      <c r="G10" s="85"/>
      <c r="H10" s="88"/>
      <c r="I10" s="95"/>
      <c r="J10" s="90"/>
      <c r="K10" s="91"/>
    </row>
    <row r="11" spans="1:11" ht="34.5" x14ac:dyDescent="0.45">
      <c r="A11" s="84"/>
      <c r="B11" s="85"/>
      <c r="C11" s="85" t="s">
        <v>79</v>
      </c>
      <c r="D11" s="85"/>
      <c r="E11" s="96">
        <v>2688.1</v>
      </c>
      <c r="F11" s="85"/>
      <c r="G11" s="97">
        <v>3026.7</v>
      </c>
      <c r="H11" s="97"/>
      <c r="I11" s="98"/>
      <c r="J11" s="90"/>
      <c r="K11" s="91"/>
    </row>
    <row r="12" spans="1:11" ht="34.5" x14ac:dyDescent="0.45">
      <c r="A12" s="84"/>
      <c r="B12" s="85"/>
      <c r="C12" s="85" t="s">
        <v>80</v>
      </c>
      <c r="D12" s="85"/>
      <c r="E12" s="96">
        <v>2733.9</v>
      </c>
      <c r="F12" s="85"/>
      <c r="G12" s="97">
        <v>3039.9</v>
      </c>
      <c r="H12" s="97"/>
      <c r="I12" s="99"/>
      <c r="J12" s="90"/>
      <c r="K12" s="91"/>
    </row>
    <row r="13" spans="1:11" ht="34.5" x14ac:dyDescent="0.45">
      <c r="A13" s="84"/>
      <c r="B13" s="85"/>
      <c r="C13" s="85"/>
      <c r="D13" s="85"/>
      <c r="E13" s="96"/>
      <c r="F13" s="85"/>
      <c r="G13" s="97"/>
      <c r="H13" s="97"/>
      <c r="I13" s="95"/>
      <c r="J13" s="90"/>
      <c r="K13" s="91"/>
    </row>
    <row r="14" spans="1:11" ht="34.5" x14ac:dyDescent="0.45">
      <c r="A14" s="84"/>
      <c r="B14" s="85"/>
      <c r="C14" s="85"/>
      <c r="D14" s="85"/>
      <c r="E14" s="100"/>
      <c r="F14" s="85"/>
      <c r="G14" s="101"/>
      <c r="H14" s="101"/>
      <c r="I14" s="95"/>
      <c r="J14" s="90"/>
      <c r="K14" s="91"/>
    </row>
    <row r="15" spans="1:11" ht="34.5" x14ac:dyDescent="0.45">
      <c r="A15" s="84"/>
      <c r="B15" s="93" t="s">
        <v>81</v>
      </c>
      <c r="C15" s="93" t="s">
        <v>82</v>
      </c>
      <c r="D15" s="93"/>
      <c r="E15" s="102"/>
      <c r="F15" s="85"/>
      <c r="G15" s="103"/>
      <c r="H15" s="103"/>
      <c r="I15" s="95"/>
      <c r="J15" s="90"/>
      <c r="K15" s="91"/>
    </row>
    <row r="16" spans="1:11" ht="34.5" x14ac:dyDescent="0.45">
      <c r="A16" s="84"/>
      <c r="B16" s="85"/>
      <c r="C16" s="85" t="s">
        <v>83</v>
      </c>
      <c r="D16" s="85"/>
      <c r="E16" s="104">
        <v>8.4000000000000005E-2</v>
      </c>
      <c r="F16" s="85"/>
      <c r="G16" s="105">
        <v>0.105</v>
      </c>
      <c r="H16" s="105"/>
      <c r="I16" s="106">
        <v>0.1</v>
      </c>
      <c r="J16" s="90"/>
      <c r="K16" s="91"/>
    </row>
    <row r="17" spans="1:11" ht="34.5" x14ac:dyDescent="0.45">
      <c r="A17" s="84"/>
      <c r="B17" s="85"/>
      <c r="C17" s="85" t="s">
        <v>84</v>
      </c>
      <c r="D17" s="85"/>
      <c r="E17" s="104">
        <v>8.2000000000000003E-2</v>
      </c>
      <c r="F17" s="85" t="s">
        <v>85</v>
      </c>
      <c r="G17" s="105">
        <v>0.107</v>
      </c>
      <c r="H17" s="105"/>
      <c r="I17" s="106"/>
      <c r="J17" s="90"/>
      <c r="K17" s="91"/>
    </row>
    <row r="18" spans="1:11" ht="34.5" x14ac:dyDescent="0.45">
      <c r="A18" s="84"/>
      <c r="B18" s="85"/>
      <c r="C18" s="85" t="s">
        <v>86</v>
      </c>
      <c r="D18" s="85"/>
      <c r="E18" s="104">
        <v>1.2999999999999999E-2</v>
      </c>
      <c r="F18" s="85" t="s">
        <v>85</v>
      </c>
      <c r="G18" s="105">
        <v>0.02</v>
      </c>
      <c r="H18" s="105"/>
      <c r="I18" s="106">
        <v>1.7999999999999999E-2</v>
      </c>
      <c r="J18" s="90"/>
      <c r="K18" s="91"/>
    </row>
    <row r="19" spans="1:11" ht="34.5" x14ac:dyDescent="0.45">
      <c r="A19" s="84"/>
      <c r="B19" s="85"/>
      <c r="C19" s="85" t="s">
        <v>87</v>
      </c>
      <c r="D19" s="85"/>
      <c r="E19" s="104">
        <v>0.114</v>
      </c>
      <c r="F19" s="85"/>
      <c r="G19" s="105">
        <v>3.5000000000000003E-2</v>
      </c>
      <c r="H19" s="105"/>
      <c r="I19" s="106"/>
      <c r="J19" s="90"/>
      <c r="K19" s="91"/>
    </row>
    <row r="20" spans="1:11" ht="34.5" x14ac:dyDescent="0.45">
      <c r="A20" s="84"/>
      <c r="B20" s="85"/>
      <c r="C20" s="85" t="s">
        <v>88</v>
      </c>
      <c r="D20" s="85"/>
      <c r="E20" s="104">
        <v>6.2E-2</v>
      </c>
      <c r="F20" s="85"/>
      <c r="G20" s="105">
        <v>7.0000000000000007E-2</v>
      </c>
      <c r="H20" s="105"/>
      <c r="I20" s="106"/>
      <c r="J20" s="90"/>
      <c r="K20" s="91"/>
    </row>
    <row r="21" spans="1:11" ht="34.5" x14ac:dyDescent="0.45">
      <c r="A21" s="84"/>
      <c r="B21" s="85"/>
      <c r="C21" s="85" t="s">
        <v>89</v>
      </c>
      <c r="D21" s="85"/>
      <c r="E21" s="104">
        <v>3.7999999999999999E-2</v>
      </c>
      <c r="F21" s="85"/>
      <c r="G21" s="105">
        <v>3.3000000000000002E-2</v>
      </c>
      <c r="H21" s="105"/>
      <c r="I21" s="106"/>
      <c r="J21" s="90"/>
      <c r="K21" s="91"/>
    </row>
    <row r="22" spans="1:11" ht="34.5" x14ac:dyDescent="0.45">
      <c r="A22" s="84"/>
      <c r="B22" s="85"/>
      <c r="C22" s="85" t="s">
        <v>90</v>
      </c>
      <c r="D22" s="85"/>
      <c r="E22" s="104">
        <v>2.4E-2</v>
      </c>
      <c r="F22" s="85"/>
      <c r="G22" s="105">
        <v>3.6999999999999998E-2</v>
      </c>
      <c r="H22" s="105"/>
      <c r="I22" s="106"/>
      <c r="J22" s="90"/>
      <c r="K22" s="91"/>
    </row>
    <row r="23" spans="1:11" ht="34.5" x14ac:dyDescent="0.45">
      <c r="A23" s="84"/>
      <c r="B23" s="85"/>
      <c r="C23" s="85"/>
      <c r="D23" s="85"/>
      <c r="E23" s="104"/>
      <c r="F23" s="85"/>
      <c r="G23" s="105"/>
      <c r="H23" s="105"/>
      <c r="I23" s="106"/>
      <c r="J23" s="90"/>
      <c r="K23" s="91"/>
    </row>
    <row r="24" spans="1:11" ht="34.5" x14ac:dyDescent="0.45">
      <c r="A24" s="84"/>
      <c r="B24" s="93"/>
      <c r="C24" s="93"/>
      <c r="D24" s="93"/>
      <c r="E24" s="107"/>
      <c r="F24" s="85"/>
      <c r="G24" s="108"/>
      <c r="H24" s="108"/>
      <c r="I24" s="106"/>
      <c r="J24" s="90"/>
      <c r="K24" s="91"/>
    </row>
    <row r="25" spans="1:11" ht="34.5" x14ac:dyDescent="0.45">
      <c r="A25" s="84"/>
      <c r="B25" s="93" t="s">
        <v>91</v>
      </c>
      <c r="C25" s="93" t="s">
        <v>92</v>
      </c>
      <c r="D25" s="93"/>
      <c r="E25" s="85"/>
      <c r="F25" s="85"/>
      <c r="G25" s="109"/>
      <c r="H25" s="109"/>
      <c r="I25" s="106"/>
      <c r="J25" s="90"/>
      <c r="K25" s="91"/>
    </row>
    <row r="26" spans="1:11" ht="34.5" x14ac:dyDescent="0.45">
      <c r="A26" s="84"/>
      <c r="B26" s="85"/>
      <c r="C26" s="85" t="s">
        <v>93</v>
      </c>
      <c r="D26" s="85"/>
      <c r="E26" s="104">
        <v>2.7E-2</v>
      </c>
      <c r="F26" s="85"/>
      <c r="G26" s="105">
        <v>8.3000000000000004E-2</v>
      </c>
      <c r="H26" s="105"/>
      <c r="I26" s="106">
        <v>0.1</v>
      </c>
      <c r="J26" s="90"/>
      <c r="K26" s="91"/>
    </row>
    <row r="27" spans="1:11" ht="34.5" x14ac:dyDescent="0.45">
      <c r="A27" s="84"/>
      <c r="B27" s="85"/>
      <c r="C27" s="85" t="s">
        <v>94</v>
      </c>
      <c r="D27" s="85"/>
      <c r="E27" s="104">
        <v>0.29699999999999999</v>
      </c>
      <c r="F27" s="85"/>
      <c r="G27" s="105">
        <v>6.8000000000000005E-2</v>
      </c>
      <c r="H27" s="105"/>
      <c r="I27" s="106"/>
      <c r="J27" s="90"/>
      <c r="K27" s="91"/>
    </row>
    <row r="28" spans="1:11" ht="34.5" x14ac:dyDescent="0.45">
      <c r="A28" s="84"/>
      <c r="B28" s="85"/>
      <c r="C28" s="85" t="s">
        <v>95</v>
      </c>
      <c r="D28" s="85"/>
      <c r="E28" s="104">
        <v>0.65900000000000003</v>
      </c>
      <c r="F28" s="85"/>
      <c r="G28" s="105">
        <v>-2.3E-2</v>
      </c>
      <c r="H28" s="105"/>
      <c r="I28" s="95"/>
      <c r="J28" s="90"/>
      <c r="K28" s="91"/>
    </row>
    <row r="29" spans="1:11" ht="34.5" x14ac:dyDescent="0.45">
      <c r="A29" s="84"/>
      <c r="B29" s="85"/>
      <c r="C29" s="85" t="s">
        <v>96</v>
      </c>
      <c r="D29" s="85"/>
      <c r="E29" s="104">
        <v>0.34</v>
      </c>
      <c r="F29" s="85"/>
      <c r="G29" s="105">
        <v>5.8000000000000003E-2</v>
      </c>
      <c r="H29" s="105"/>
      <c r="I29" s="95"/>
      <c r="J29" s="90"/>
      <c r="K29" s="91"/>
    </row>
    <row r="30" spans="1:11" ht="34.5" x14ac:dyDescent="0.45">
      <c r="A30" s="84"/>
      <c r="B30" s="85"/>
      <c r="C30" s="85" t="s">
        <v>97</v>
      </c>
      <c r="D30" s="85"/>
      <c r="E30" s="104">
        <v>0.115</v>
      </c>
      <c r="F30" s="85"/>
      <c r="G30" s="105">
        <v>0.11600000000000001</v>
      </c>
      <c r="H30" s="105"/>
      <c r="I30" s="95"/>
      <c r="J30" s="90"/>
      <c r="K30" s="91"/>
    </row>
    <row r="31" spans="1:11" ht="34.5" x14ac:dyDescent="0.45">
      <c r="A31" s="84"/>
      <c r="B31" s="85"/>
      <c r="C31" s="85"/>
      <c r="D31" s="85"/>
      <c r="E31" s="104"/>
      <c r="F31" s="85"/>
      <c r="G31" s="105"/>
      <c r="H31" s="105"/>
      <c r="I31" s="95"/>
      <c r="J31" s="90"/>
      <c r="K31" s="91"/>
    </row>
    <row r="32" spans="1:11" ht="34.5" x14ac:dyDescent="0.45">
      <c r="A32" s="84"/>
      <c r="B32" s="85"/>
      <c r="C32" s="85"/>
      <c r="D32" s="85"/>
      <c r="E32" s="85"/>
      <c r="F32" s="85"/>
      <c r="G32" s="109"/>
      <c r="H32" s="109"/>
      <c r="I32" s="95"/>
      <c r="J32" s="90"/>
      <c r="K32" s="91"/>
    </row>
    <row r="33" spans="1:11" ht="34.5" x14ac:dyDescent="0.45">
      <c r="A33" s="84"/>
      <c r="B33" s="93" t="s">
        <v>98</v>
      </c>
      <c r="C33" s="93" t="s">
        <v>99</v>
      </c>
      <c r="D33" s="93"/>
      <c r="E33" s="85"/>
      <c r="F33" s="85"/>
      <c r="G33" s="109"/>
      <c r="H33" s="109"/>
      <c r="I33" s="95"/>
      <c r="J33" s="90"/>
      <c r="K33" s="91"/>
    </row>
    <row r="34" spans="1:11" ht="34.5" x14ac:dyDescent="0.45">
      <c r="A34" s="84"/>
      <c r="B34" s="85"/>
      <c r="C34" s="85" t="s">
        <v>100</v>
      </c>
      <c r="D34" s="85"/>
      <c r="E34" s="104">
        <v>0.223</v>
      </c>
      <c r="F34" s="85"/>
      <c r="G34" s="105">
        <v>0.223</v>
      </c>
      <c r="H34" s="105"/>
      <c r="I34" s="95"/>
      <c r="J34" s="90"/>
      <c r="K34" s="91"/>
    </row>
    <row r="35" spans="1:11" ht="34.5" x14ac:dyDescent="0.45">
      <c r="A35" s="84"/>
      <c r="B35" s="85"/>
      <c r="C35" s="85" t="s">
        <v>101</v>
      </c>
      <c r="D35" s="85"/>
      <c r="E35" s="104">
        <v>7.9000000000000001E-2</v>
      </c>
      <c r="F35" s="85"/>
      <c r="G35" s="105">
        <v>7.9000000000000001E-2</v>
      </c>
      <c r="H35" s="105"/>
      <c r="I35" s="95"/>
      <c r="J35" s="90"/>
      <c r="K35" s="91"/>
    </row>
    <row r="36" spans="1:11" ht="34.5" x14ac:dyDescent="0.45">
      <c r="A36" s="84"/>
      <c r="B36" s="85"/>
      <c r="C36" s="85" t="s">
        <v>102</v>
      </c>
      <c r="D36" s="85"/>
      <c r="E36" s="104">
        <v>0.19900000000000001</v>
      </c>
      <c r="F36" s="85"/>
      <c r="G36" s="105">
        <v>0.249</v>
      </c>
      <c r="H36" s="105"/>
      <c r="I36" s="95"/>
      <c r="J36" s="90"/>
      <c r="K36" s="91"/>
    </row>
    <row r="37" spans="1:11" ht="34.5" x14ac:dyDescent="0.45">
      <c r="A37" s="84"/>
      <c r="B37" s="93"/>
      <c r="C37" s="93"/>
      <c r="D37" s="93"/>
      <c r="E37" s="85"/>
      <c r="F37" s="85"/>
      <c r="G37" s="109"/>
      <c r="H37" s="109"/>
      <c r="I37" s="95"/>
      <c r="J37" s="90"/>
      <c r="K37" s="91"/>
    </row>
    <row r="38" spans="1:11" ht="34.5" x14ac:dyDescent="0.45">
      <c r="A38" s="84"/>
      <c r="B38" s="85"/>
      <c r="C38" s="85"/>
      <c r="D38" s="85"/>
      <c r="E38" s="104"/>
      <c r="F38" s="85"/>
      <c r="G38" s="105"/>
      <c r="H38" s="105"/>
      <c r="I38" s="95"/>
      <c r="J38" s="90"/>
      <c r="K38" s="91"/>
    </row>
    <row r="39" spans="1:11" ht="34.5" x14ac:dyDescent="0.45">
      <c r="A39" s="84"/>
      <c r="B39" s="93" t="s">
        <v>103</v>
      </c>
      <c r="C39" s="93" t="s">
        <v>104</v>
      </c>
      <c r="D39" s="93"/>
      <c r="E39" s="85"/>
      <c r="F39" s="85"/>
      <c r="G39" s="109"/>
      <c r="H39" s="109"/>
      <c r="I39" s="95"/>
      <c r="J39" s="90"/>
      <c r="K39" s="91"/>
    </row>
    <row r="40" spans="1:11" ht="34.5" x14ac:dyDescent="0.45">
      <c r="A40" s="84"/>
      <c r="B40" s="85"/>
      <c r="C40" s="85" t="s">
        <v>105</v>
      </c>
      <c r="D40" s="85"/>
      <c r="E40" s="85"/>
      <c r="F40" s="85"/>
      <c r="G40" s="109"/>
      <c r="H40" s="109"/>
      <c r="I40" s="95"/>
      <c r="J40" s="90"/>
      <c r="K40" s="91"/>
    </row>
    <row r="41" spans="1:11" ht="34.5" x14ac:dyDescent="0.45">
      <c r="A41" s="84"/>
      <c r="B41" s="85" t="s">
        <v>2</v>
      </c>
      <c r="C41" s="85" t="s">
        <v>106</v>
      </c>
      <c r="D41" s="85"/>
      <c r="E41" s="104">
        <v>0</v>
      </c>
      <c r="F41" s="85"/>
      <c r="G41" s="105">
        <v>0</v>
      </c>
      <c r="H41" s="105"/>
      <c r="I41" s="95"/>
      <c r="J41" s="90"/>
      <c r="K41" s="91"/>
    </row>
    <row r="42" spans="1:11" ht="34.5" x14ac:dyDescent="0.45">
      <c r="A42" s="84"/>
      <c r="B42" s="85"/>
      <c r="C42" s="85" t="s">
        <v>107</v>
      </c>
      <c r="D42" s="85"/>
      <c r="E42" s="85"/>
      <c r="F42" s="85"/>
      <c r="G42" s="109"/>
      <c r="H42" s="109"/>
      <c r="I42" s="95"/>
      <c r="J42" s="90"/>
      <c r="K42" s="91"/>
    </row>
    <row r="43" spans="1:11" ht="34.5" x14ac:dyDescent="0.45">
      <c r="A43" s="84"/>
      <c r="B43" s="85" t="s">
        <v>2</v>
      </c>
      <c r="C43" s="85" t="s">
        <v>108</v>
      </c>
      <c r="D43" s="85"/>
      <c r="E43" s="104">
        <v>0.01</v>
      </c>
      <c r="F43" s="85"/>
      <c r="G43" s="105">
        <v>0.01</v>
      </c>
      <c r="H43" s="105"/>
      <c r="I43" s="95"/>
      <c r="J43" s="90"/>
      <c r="K43" s="91"/>
    </row>
    <row r="44" spans="1:11" ht="34.5" x14ac:dyDescent="0.45">
      <c r="A44" s="84"/>
      <c r="B44" s="85"/>
      <c r="C44" s="85"/>
      <c r="D44" s="85"/>
      <c r="E44" s="104"/>
      <c r="F44" s="85"/>
      <c r="G44" s="105"/>
      <c r="H44" s="105"/>
      <c r="I44" s="95"/>
      <c r="J44" s="90"/>
      <c r="K44" s="91"/>
    </row>
    <row r="45" spans="1:11" ht="34.5" x14ac:dyDescent="0.45">
      <c r="A45" s="84"/>
      <c r="B45" s="85"/>
      <c r="C45" s="85" t="s">
        <v>109</v>
      </c>
      <c r="D45" s="85"/>
      <c r="E45" s="104">
        <v>0</v>
      </c>
      <c r="F45" s="85"/>
      <c r="G45" s="105">
        <v>0</v>
      </c>
      <c r="H45" s="105"/>
      <c r="I45" s="95"/>
      <c r="J45" s="90"/>
      <c r="K45" s="91"/>
    </row>
    <row r="46" spans="1:11" ht="34.5" x14ac:dyDescent="0.45">
      <c r="A46" s="84"/>
      <c r="B46" s="85"/>
      <c r="C46" s="85"/>
      <c r="D46" s="85"/>
      <c r="E46" s="104"/>
      <c r="F46" s="85"/>
      <c r="G46" s="105"/>
      <c r="H46" s="105"/>
      <c r="I46" s="95"/>
      <c r="J46" s="90"/>
      <c r="K46" s="91"/>
    </row>
    <row r="47" spans="1:11" ht="34.5" x14ac:dyDescent="0.45">
      <c r="A47" s="84"/>
      <c r="B47" s="85"/>
      <c r="C47" s="85"/>
      <c r="D47" s="85"/>
      <c r="E47" s="85"/>
      <c r="F47" s="85"/>
      <c r="G47" s="109"/>
      <c r="H47" s="109"/>
      <c r="I47" s="95"/>
      <c r="J47" s="90"/>
      <c r="K47" s="91"/>
    </row>
    <row r="48" spans="1:11" ht="34.5" x14ac:dyDescent="0.45">
      <c r="A48" s="84"/>
      <c r="B48" s="85" t="s">
        <v>2</v>
      </c>
      <c r="C48" s="85"/>
      <c r="D48" s="85"/>
      <c r="E48" s="104"/>
      <c r="F48" s="85"/>
      <c r="G48" s="105"/>
      <c r="H48" s="105"/>
      <c r="I48" s="95"/>
      <c r="J48" s="90"/>
      <c r="K48" s="91"/>
    </row>
    <row r="49" spans="1:11" ht="34.5" x14ac:dyDescent="0.45">
      <c r="A49" s="84"/>
      <c r="B49" s="93" t="s">
        <v>110</v>
      </c>
      <c r="C49" s="93" t="s">
        <v>111</v>
      </c>
      <c r="D49" s="93"/>
      <c r="E49" s="85"/>
      <c r="F49" s="85"/>
      <c r="G49" s="109"/>
      <c r="H49" s="109"/>
      <c r="I49" s="95"/>
      <c r="J49" s="90"/>
      <c r="K49" s="91"/>
    </row>
    <row r="50" spans="1:11" ht="34.5" x14ac:dyDescent="0.45">
      <c r="A50" s="84"/>
      <c r="B50" s="85"/>
      <c r="C50" s="85" t="s">
        <v>112</v>
      </c>
      <c r="D50" s="85"/>
      <c r="E50" s="104">
        <v>1.6E-2</v>
      </c>
      <c r="F50" s="85"/>
      <c r="G50" s="105">
        <v>1.9E-2</v>
      </c>
      <c r="H50" s="105"/>
      <c r="I50" s="106"/>
      <c r="J50" s="90"/>
      <c r="K50" s="91"/>
    </row>
    <row r="51" spans="1:11" ht="34.5" x14ac:dyDescent="0.45">
      <c r="A51" s="84"/>
      <c r="B51" s="85"/>
      <c r="C51" s="85" t="s">
        <v>113</v>
      </c>
      <c r="D51" s="85"/>
      <c r="E51" s="104">
        <v>2.4E-2</v>
      </c>
      <c r="F51" s="85"/>
      <c r="G51" s="105">
        <v>2.4E-2</v>
      </c>
      <c r="H51" s="105"/>
      <c r="I51" s="106">
        <v>0.03</v>
      </c>
      <c r="J51" s="90"/>
      <c r="K51" s="91"/>
    </row>
    <row r="52" spans="1:11" ht="34.5" x14ac:dyDescent="0.45">
      <c r="A52" s="84"/>
      <c r="B52" s="85"/>
      <c r="C52" s="85" t="s">
        <v>114</v>
      </c>
      <c r="D52" s="85"/>
      <c r="E52" s="104">
        <v>0.68500000000000005</v>
      </c>
      <c r="F52" s="85"/>
      <c r="G52" s="105">
        <v>0.56200000000000006</v>
      </c>
      <c r="H52" s="105"/>
      <c r="I52" s="106">
        <v>0.6</v>
      </c>
      <c r="J52" s="90"/>
      <c r="K52" s="91"/>
    </row>
    <row r="53" spans="1:11" ht="34.5" x14ac:dyDescent="0.45">
      <c r="A53" s="84"/>
      <c r="B53" s="85"/>
      <c r="C53" s="85" t="s">
        <v>115</v>
      </c>
      <c r="D53" s="85"/>
      <c r="E53" s="104">
        <v>0.503</v>
      </c>
      <c r="F53" s="85"/>
      <c r="G53" s="105">
        <v>0.41899999999999998</v>
      </c>
      <c r="H53" s="105"/>
      <c r="I53" s="106"/>
      <c r="J53" s="90"/>
      <c r="K53" s="91"/>
    </row>
    <row r="54" spans="1:11" ht="34.5" x14ac:dyDescent="0.45">
      <c r="A54" s="84"/>
      <c r="B54" s="85"/>
      <c r="C54" s="85"/>
      <c r="D54" s="85"/>
      <c r="E54" s="104"/>
      <c r="F54" s="85"/>
      <c r="G54" s="104"/>
      <c r="H54" s="88"/>
      <c r="I54" s="106"/>
      <c r="J54" s="90"/>
      <c r="K54" s="91"/>
    </row>
    <row r="55" spans="1:11" ht="33" hidden="1" thickBot="1" x14ac:dyDescent="0.25">
      <c r="A55" s="110"/>
      <c r="B55" s="88"/>
      <c r="C55" s="88"/>
      <c r="D55" s="88"/>
      <c r="E55" s="111"/>
      <c r="F55" s="88"/>
      <c r="G55" s="88"/>
      <c r="H55" s="88"/>
      <c r="I55" s="90"/>
      <c r="J55" s="90"/>
      <c r="K55" s="91"/>
    </row>
    <row r="56" spans="1:11" hidden="1" x14ac:dyDescent="0.2">
      <c r="A56" s="112"/>
      <c r="B56" s="90"/>
      <c r="C56" s="90"/>
      <c r="D56" s="90"/>
      <c r="E56" s="90"/>
      <c r="F56" s="90"/>
      <c r="G56" s="90"/>
      <c r="H56" s="90"/>
      <c r="I56" s="90"/>
      <c r="J56" s="90"/>
      <c r="K56" s="91"/>
    </row>
    <row r="57" spans="1:11" ht="15" hidden="1" x14ac:dyDescent="0.2">
      <c r="A57" s="113"/>
      <c r="B57" s="90"/>
      <c r="C57" s="90"/>
      <c r="D57" s="90"/>
      <c r="E57" s="90"/>
      <c r="F57" s="90"/>
      <c r="G57" s="90"/>
      <c r="H57" s="90"/>
      <c r="I57" s="90"/>
      <c r="J57" s="90"/>
      <c r="K57" s="91"/>
    </row>
    <row r="58" spans="1:11" ht="15" hidden="1" x14ac:dyDescent="0.2">
      <c r="A58" s="112"/>
      <c r="B58" s="90"/>
      <c r="C58" s="90"/>
      <c r="D58" s="90"/>
      <c r="E58" s="90"/>
      <c r="F58" s="90"/>
      <c r="G58" s="90"/>
      <c r="H58" s="90"/>
      <c r="I58" s="114"/>
      <c r="J58" s="90"/>
      <c r="K58" s="91"/>
    </row>
    <row r="59" spans="1:11" hidden="1" x14ac:dyDescent="0.2">
      <c r="A59" s="112"/>
      <c r="B59" s="90"/>
      <c r="C59" s="90"/>
      <c r="D59" s="90"/>
      <c r="E59" s="90"/>
      <c r="F59" s="90"/>
      <c r="G59" s="90"/>
      <c r="H59" s="90"/>
      <c r="I59" s="90"/>
      <c r="J59" s="90"/>
      <c r="K59" s="91"/>
    </row>
    <row r="60" spans="1:11" ht="13.5" thickBot="1" x14ac:dyDescent="0.25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7"/>
    </row>
    <row r="61" spans="1:11" ht="13.5" thickTop="1" x14ac:dyDescent="0.2">
      <c r="B61" s="90"/>
      <c r="C61" s="90"/>
      <c r="D61" s="90"/>
      <c r="E61" s="90"/>
      <c r="F61" s="90"/>
      <c r="G61" s="90"/>
      <c r="H61" s="90"/>
      <c r="I61" s="90"/>
      <c r="J61" s="90"/>
      <c r="K61" s="90"/>
    </row>
    <row r="62" spans="1:11" x14ac:dyDescent="0.2">
      <c r="B62" s="90"/>
      <c r="C62" s="90"/>
      <c r="D62" s="90"/>
      <c r="E62" s="90"/>
      <c r="F62" s="90"/>
      <c r="G62" s="90"/>
      <c r="H62" s="90"/>
      <c r="I62" s="90"/>
      <c r="J62" s="90"/>
      <c r="K62" s="90"/>
    </row>
    <row r="63" spans="1:1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MAR 2019-2018</vt:lpstr>
      <vt:lpstr>ESTAD.RESULT. MAR 2019-2018</vt:lpstr>
      <vt:lpstr>PRINC.INDIC.FINANC.</vt:lpstr>
      <vt:lpstr>'BALANCE MAR 2019-2018'!Área_de_impresión</vt:lpstr>
      <vt:lpstr>'ESTAD.RESULT. MAR 2019-2018'!Área_de_impresión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2019-04-04T18:25:46Z</cp:lastPrinted>
  <dcterms:created xsi:type="dcterms:W3CDTF">2014-11-04T23:55:13Z</dcterms:created>
  <dcterms:modified xsi:type="dcterms:W3CDTF">2019-05-06T19:56:50Z</dcterms:modified>
</cp:coreProperties>
</file>