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8\11_NOV_2018\"/>
    </mc:Choice>
  </mc:AlternateContent>
  <bookViews>
    <workbookView xWindow="0" yWindow="0" windowWidth="24000" windowHeight="9735"/>
  </bookViews>
  <sheets>
    <sheet name="BALANCE NOV 2018-2017" sheetId="2" r:id="rId1"/>
    <sheet name="ESTAD.RESULT. NOV 2018-2017" sheetId="3" r:id="rId2"/>
  </sheets>
  <definedNames>
    <definedName name="A_impresión_IM">#REF!</definedName>
    <definedName name="_xlnm.Print_Area" localSheetId="0">'BALANCE NOV 2018-2017'!$B$1:$J$81</definedName>
    <definedName name="_xlnm.Print_Area" localSheetId="1">'ESTAD.RESULT. NOV 2018-2017'!$B$1:$I$57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8" i="2" s="1"/>
  <c r="C44" i="3" l="1"/>
  <c r="D46" i="2"/>
  <c r="F60" i="2" l="1"/>
  <c r="F46" i="2"/>
  <c r="F55" i="2" s="1"/>
  <c r="F41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G26" i="3"/>
  <c r="I26" i="3" s="1"/>
  <c r="G31" i="3"/>
  <c r="G33" i="3"/>
  <c r="I33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G14" i="3"/>
  <c r="I14" i="3" s="1"/>
  <c r="G44" i="3"/>
  <c r="I44" i="3" s="1"/>
  <c r="G24" i="3"/>
  <c r="I24" i="3" s="1"/>
  <c r="C46" i="3" l="1"/>
  <c r="G27" i="3"/>
  <c r="I27" i="3" s="1"/>
  <c r="G29" i="3"/>
  <c r="I29" i="3" s="1"/>
  <c r="H70" i="2"/>
  <c r="C48" i="3" l="1"/>
  <c r="C50" i="3" s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H22" i="2"/>
  <c r="J22" i="2" s="1"/>
  <c r="H11" i="2"/>
  <c r="J11" i="2" s="1"/>
  <c r="H9" i="2"/>
  <c r="J9" i="2" s="1"/>
  <c r="H71" i="2" l="1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<sst xmlns="http://schemas.openxmlformats.org/spreadsheetml/2006/main" count="107" uniqueCount="81">
  <si>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</si>
  <si>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</si>
  <si>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</si>
  <si>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</si>
  <si>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</si>
  <si>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</si>
  <si>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</si>
  <si>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</si>
  <si>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</si>
  <si>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</si>
  <si>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</si>
  <si>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</si>
  <si>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</si>
  <si>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</si>
  <si>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</si>
  <si>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</si>
  <si>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</si>
  <si>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</si>
  <si>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</si>
  <si>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</si>
  <si>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</si>
  <si>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</si>
  <si>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</si>
  <si>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</si>
  <si>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</si>
  <si>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</si>
  <si>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</si>
  <si>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</si>
  <si>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</si>
  <si>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</si>
  <si>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</si>
  <si>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</si>
  <si>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</si>
  <si>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</si>
  <si>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</si>
  <si>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</si>
  <si>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</si>
  <si>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</si>
  <si>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</si>
  <si>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</si>
  <si>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</si>
  <si>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</si>
  <si>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</si>
  <si>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</si>
  <si>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</si>
  <si>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</si>
  <si>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</si>
  <si>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</si>
  <si>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</si>
  <si>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</si>
  <si>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</si>
  <si>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</si>
  <si>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</si>
  <si>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</si>
  <si>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</si>
  <si>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</si>
  <si>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</si>
  <si>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</si>
  <si>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</si>
  <si>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</si>
  <si>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</si>
  <si>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</si>
  <si>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</si>
  <si>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</si>
  <si>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</si>
  <si>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</si>
  <si>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</si>
  <si>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</si>
  <si>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</si>
  <si>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</si>
  <si>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</si>
  <si>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</si>
  <si>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</si>
  <si>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</si>
  <si>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</si>
  <si>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</si>
  <si>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</si>
  <si>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2017</t>
  </si>
  <si>
    <t>2018</t>
  </si>
  <si>
    <t>BALANCE DE SITUACIÓN COMPARATIVO AL 30 DE NOVIEMBRE DE 2018 Y 2017</t>
  </si>
  <si>
    <t xml:space="preserve">ESTADO DE RESULTADOS COMPARATIVO DEL 1 DE ENERO AL 30 DE NOVIEMBRE DE 2018 Y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</si>
</sst>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170" fontId="24" fillId="0" borderId="0"/>
    <xf numFmtId="170" fontId="24" fillId="0" borderId="0"/>
  </cellStyleXfs>
  <cellXfs count="152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M53" sqref="M53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28" t="s">
        <v>0</v>
      </c>
      <c r="C1" s="129"/>
      <c r="D1" s="129"/>
      <c r="E1" s="129"/>
      <c r="F1" s="129"/>
      <c r="G1" s="129"/>
      <c r="H1" s="129"/>
      <c r="I1" s="129"/>
      <c r="J1" s="130"/>
    </row>
    <row r="2" spans="1:10" x14ac:dyDescent="0.25">
      <c r="B2" s="131" t="s">
        <v>79</v>
      </c>
      <c r="C2" s="132"/>
      <c r="D2" s="132"/>
      <c r="E2" s="132"/>
      <c r="F2" s="132"/>
      <c r="G2" s="132"/>
      <c r="H2" s="132"/>
      <c r="I2" s="132"/>
      <c r="J2" s="133"/>
    </row>
    <row r="3" spans="1:10" ht="20.25" thickBot="1" x14ac:dyDescent="0.3">
      <c r="B3" s="134" t="s">
        <v>1</v>
      </c>
      <c r="C3" s="135"/>
      <c r="D3" s="135"/>
      <c r="E3" s="135"/>
      <c r="F3" s="135"/>
      <c r="G3" s="135"/>
      <c r="H3" s="135"/>
      <c r="I3" s="135"/>
      <c r="J3" s="136"/>
    </row>
    <row r="4" spans="1:10" ht="20.25" thickTop="1" x14ac:dyDescent="0.25">
      <c r="B4" s="137"/>
      <c r="C4" s="138"/>
      <c r="D4" s="138"/>
      <c r="E4" s="138"/>
      <c r="F4" s="138"/>
      <c r="G4" s="138"/>
      <c r="H4" s="138"/>
      <c r="I4" s="138"/>
      <c r="J4" s="139"/>
    </row>
    <row r="5" spans="1:10" x14ac:dyDescent="0.25">
      <c r="B5" s="10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2"/>
    </row>
    <row r="6" spans="1:10" x14ac:dyDescent="0.25">
      <c r="B6" s="103" t="s">
        <v>4</v>
      </c>
      <c r="C6" s="6"/>
      <c r="D6" s="7">
        <v>2018</v>
      </c>
      <c r="E6" s="8"/>
      <c r="F6" s="7">
        <v>2017</v>
      </c>
      <c r="G6" s="8"/>
      <c r="H6" s="68" t="s">
        <v>5</v>
      </c>
      <c r="I6" s="6"/>
      <c r="J6" s="104" t="s">
        <v>6</v>
      </c>
    </row>
    <row r="7" spans="1:10" ht="9" customHeight="1" x14ac:dyDescent="0.25">
      <c r="B7" s="103"/>
      <c r="C7" s="6"/>
      <c r="D7" s="9"/>
      <c r="E7" s="9"/>
      <c r="F7" s="9"/>
      <c r="G7" s="9"/>
      <c r="H7" s="6"/>
      <c r="I7" s="6"/>
      <c r="J7" s="105"/>
    </row>
    <row r="8" spans="1:10" x14ac:dyDescent="0.25">
      <c r="B8" s="106" t="s">
        <v>7</v>
      </c>
      <c r="C8" s="10"/>
      <c r="D8" s="11">
        <f>D9+D11+D10+D12+D28</f>
        <v>475248.89999999997</v>
      </c>
      <c r="E8" s="12"/>
      <c r="F8" s="11">
        <f>F9+F11+F10+F12+F28</f>
        <v>415518.80000000005</v>
      </c>
      <c r="G8" s="12"/>
      <c r="H8" s="11">
        <f t="shared" ref="H8:H13" si="0">D8-F8</f>
        <v>59730.099999999919</v>
      </c>
      <c r="I8" s="12"/>
      <c r="J8" s="107">
        <f t="shared" ref="J8:J13" si="1">H8/F8*100</f>
        <v>14.374824917669168</v>
      </c>
    </row>
    <row r="9" spans="1:10" x14ac:dyDescent="0.25">
      <c r="A9" s="1">
        <v>111</v>
      </c>
      <c r="B9" s="108" t="s">
        <v>8</v>
      </c>
      <c r="C9" s="5"/>
      <c r="D9" s="13">
        <v>53345.2</v>
      </c>
      <c r="E9" s="13"/>
      <c r="F9" s="13">
        <v>97867.7</v>
      </c>
      <c r="G9" s="13"/>
      <c r="H9" s="13">
        <f t="shared" si="0"/>
        <v>-44522.5</v>
      </c>
      <c r="I9" s="13"/>
      <c r="J9" s="109">
        <f t="shared" si="1"/>
        <v>-45.492537374435081</v>
      </c>
    </row>
    <row r="10" spans="1:10" hidden="1" x14ac:dyDescent="0.25">
      <c r="A10" s="1">
        <v>112</v>
      </c>
      <c r="B10" s="108" t="s">
        <v>9</v>
      </c>
      <c r="C10" s="5"/>
      <c r="D10" s="13">
        <v>0</v>
      </c>
      <c r="E10" s="13"/>
      <c r="F10" s="13">
        <v>0</v>
      </c>
      <c r="G10" s="13"/>
      <c r="H10" s="13">
        <f t="shared" si="0"/>
        <v>0</v>
      </c>
      <c r="I10" s="13"/>
      <c r="J10" s="109">
        <v>100</v>
      </c>
    </row>
    <row r="11" spans="1:10" x14ac:dyDescent="0.25">
      <c r="A11" s="1">
        <v>113</v>
      </c>
      <c r="B11" s="108" t="s">
        <v>10</v>
      </c>
      <c r="C11" s="5"/>
      <c r="D11" s="13">
        <v>108228</v>
      </c>
      <c r="E11" s="13"/>
      <c r="F11" s="13">
        <v>2914.5</v>
      </c>
      <c r="G11" s="13"/>
      <c r="H11" s="13">
        <f t="shared" si="0"/>
        <v>105313.5</v>
      </c>
      <c r="I11" s="13"/>
      <c r="J11" s="109">
        <f t="shared" si="1"/>
        <v>3613.4328358208954</v>
      </c>
    </row>
    <row r="12" spans="1:10" x14ac:dyDescent="0.25">
      <c r="B12" s="103" t="s">
        <v>11</v>
      </c>
      <c r="C12" s="6"/>
      <c r="D12" s="11">
        <f>D13+D22</f>
        <v>316844.09999999998</v>
      </c>
      <c r="E12" s="12"/>
      <c r="F12" s="11">
        <f>F13+F22</f>
        <v>317915.80000000005</v>
      </c>
      <c r="G12" s="12"/>
      <c r="H12" s="11">
        <f t="shared" si="0"/>
        <v>-1071.7000000000698</v>
      </c>
      <c r="I12" s="12"/>
      <c r="J12" s="107">
        <f t="shared" si="1"/>
        <v>-0.3371018363982129</v>
      </c>
    </row>
    <row r="13" spans="1:10" s="2" customFormat="1" ht="18" customHeight="1" x14ac:dyDescent="0.25">
      <c r="A13" s="1"/>
      <c r="B13" s="108" t="s">
        <v>12</v>
      </c>
      <c r="C13" s="5"/>
      <c r="D13" s="13">
        <v>315911.8</v>
      </c>
      <c r="E13" s="13"/>
      <c r="F13" s="13">
        <v>316901.40000000002</v>
      </c>
      <c r="G13" s="13"/>
      <c r="H13" s="13">
        <f t="shared" si="0"/>
        <v>-989.60000000003492</v>
      </c>
      <c r="I13" s="13"/>
      <c r="J13" s="109">
        <f t="shared" si="1"/>
        <v>-0.31227378610508971</v>
      </c>
    </row>
    <row r="14" spans="1:10" s="2" customFormat="1" ht="18" hidden="1" customHeight="1" x14ac:dyDescent="0.25">
      <c r="A14" s="1">
        <v>1141040101</v>
      </c>
      <c r="B14" s="108"/>
      <c r="C14" s="5"/>
      <c r="D14" s="13">
        <v>12.9315</v>
      </c>
      <c r="E14" s="13"/>
      <c r="F14" s="13">
        <v>12.9315</v>
      </c>
      <c r="G14" s="13"/>
      <c r="H14" s="13"/>
      <c r="I14" s="13"/>
      <c r="J14" s="109"/>
    </row>
    <row r="15" spans="1:10" s="2" customFormat="1" ht="18" hidden="1" customHeight="1" x14ac:dyDescent="0.25">
      <c r="A15" s="1">
        <v>114106020101</v>
      </c>
      <c r="B15" s="108"/>
      <c r="C15" s="5"/>
      <c r="D15" s="13">
        <v>9587.2050099999997</v>
      </c>
      <c r="E15" s="13"/>
      <c r="F15" s="13">
        <v>9587.2050099999997</v>
      </c>
      <c r="G15" s="13"/>
      <c r="H15" s="13"/>
      <c r="I15" s="13"/>
      <c r="J15" s="109"/>
    </row>
    <row r="16" spans="1:10" s="2" customFormat="1" ht="18" hidden="1" customHeight="1" x14ac:dyDescent="0.25">
      <c r="A16" s="1">
        <v>1141990201</v>
      </c>
      <c r="B16" s="108"/>
      <c r="C16" s="5"/>
      <c r="D16" s="13">
        <v>0</v>
      </c>
      <c r="E16" s="13"/>
      <c r="F16" s="13">
        <v>0</v>
      </c>
      <c r="G16" s="13"/>
      <c r="H16" s="13"/>
      <c r="I16" s="13"/>
      <c r="J16" s="109"/>
    </row>
    <row r="17" spans="1:10" s="2" customFormat="1" ht="18" hidden="1" customHeight="1" x14ac:dyDescent="0.25">
      <c r="A17" s="1">
        <v>1142040101</v>
      </c>
      <c r="B17" s="108"/>
      <c r="C17" s="5"/>
      <c r="D17" s="13">
        <v>916.08730000000003</v>
      </c>
      <c r="E17" s="13"/>
      <c r="F17" s="13">
        <v>916.08730000000003</v>
      </c>
      <c r="G17" s="13"/>
      <c r="H17" s="13"/>
      <c r="I17" s="13"/>
      <c r="J17" s="109"/>
    </row>
    <row r="18" spans="1:10" s="2" customFormat="1" ht="18" hidden="1" customHeight="1" x14ac:dyDescent="0.25">
      <c r="A18" s="1">
        <v>1142040701</v>
      </c>
      <c r="B18" s="108"/>
      <c r="C18" s="5"/>
      <c r="D18" s="13">
        <v>3656.8647999999998</v>
      </c>
      <c r="E18" s="13"/>
      <c r="F18" s="13">
        <v>3656.8647999999998</v>
      </c>
      <c r="G18" s="13"/>
      <c r="H18" s="13"/>
      <c r="I18" s="13"/>
      <c r="J18" s="109"/>
    </row>
    <row r="19" spans="1:10" s="2" customFormat="1" ht="18" hidden="1" customHeight="1" x14ac:dyDescent="0.25">
      <c r="A19" s="1">
        <v>114206010101</v>
      </c>
      <c r="B19" s="108"/>
      <c r="C19" s="5"/>
      <c r="D19" s="13">
        <v>227089.34777000002</v>
      </c>
      <c r="E19" s="13"/>
      <c r="F19" s="13">
        <v>227089.34777000002</v>
      </c>
      <c r="G19" s="13"/>
      <c r="H19" s="13"/>
      <c r="I19" s="13"/>
      <c r="J19" s="109"/>
    </row>
    <row r="20" spans="1:10" s="2" customFormat="1" ht="18" hidden="1" customHeight="1" x14ac:dyDescent="0.25">
      <c r="A20" s="1">
        <v>1148</v>
      </c>
      <c r="B20" s="108"/>
      <c r="C20" s="5"/>
      <c r="D20" s="13">
        <v>0</v>
      </c>
      <c r="E20" s="13"/>
      <c r="F20" s="13">
        <v>0</v>
      </c>
      <c r="G20" s="13"/>
      <c r="H20" s="13"/>
      <c r="I20" s="13"/>
      <c r="J20" s="109"/>
    </row>
    <row r="21" spans="1:10" s="2" customFormat="1" ht="18" hidden="1" customHeight="1" x14ac:dyDescent="0.25">
      <c r="A21" s="1">
        <v>1142060201</v>
      </c>
      <c r="B21" s="108"/>
      <c r="C21" s="5"/>
      <c r="D21" s="13">
        <v>0</v>
      </c>
      <c r="E21" s="13"/>
      <c r="F21" s="13">
        <v>0</v>
      </c>
      <c r="G21" s="13"/>
      <c r="H21" s="13"/>
      <c r="I21" s="13"/>
      <c r="J21" s="109"/>
    </row>
    <row r="22" spans="1:10" s="2" customFormat="1" x14ac:dyDescent="0.25">
      <c r="A22" s="1"/>
      <c r="B22" s="108" t="s">
        <v>13</v>
      </c>
      <c r="C22" s="5"/>
      <c r="D22" s="13">
        <v>932.3</v>
      </c>
      <c r="E22" s="13"/>
      <c r="F22" s="13">
        <v>1014.4</v>
      </c>
      <c r="G22" s="13"/>
      <c r="H22" s="13">
        <f>D22-F22</f>
        <v>-82.100000000000023</v>
      </c>
      <c r="I22" s="13"/>
      <c r="J22" s="109">
        <f>H22/F22*100</f>
        <v>-8.0934542586750808</v>
      </c>
    </row>
    <row r="23" spans="1:10" s="2" customFormat="1" hidden="1" x14ac:dyDescent="0.25">
      <c r="A23" s="1">
        <v>1141049901</v>
      </c>
      <c r="B23" s="108"/>
      <c r="C23" s="5"/>
      <c r="D23" s="13">
        <v>9.3170000000000003E-2</v>
      </c>
      <c r="E23" s="13"/>
      <c r="F23" s="13">
        <v>9.3170000000000003E-2</v>
      </c>
      <c r="G23" s="13"/>
      <c r="H23" s="13"/>
      <c r="I23" s="13"/>
      <c r="J23" s="109"/>
    </row>
    <row r="24" spans="1:10" s="2" customFormat="1" hidden="1" x14ac:dyDescent="0.25">
      <c r="A24" s="1">
        <v>1141069901</v>
      </c>
      <c r="B24" s="108"/>
      <c r="C24" s="5"/>
      <c r="D24" s="13">
        <v>35.63064</v>
      </c>
      <c r="E24" s="13"/>
      <c r="F24" s="13">
        <v>35.63064</v>
      </c>
      <c r="G24" s="13"/>
      <c r="H24" s="13"/>
      <c r="I24" s="13"/>
      <c r="J24" s="109"/>
    </row>
    <row r="25" spans="1:10" s="2" customFormat="1" hidden="1" x14ac:dyDescent="0.25">
      <c r="A25" s="1">
        <v>1142049901</v>
      </c>
      <c r="B25" s="108"/>
      <c r="C25" s="5"/>
      <c r="D25" s="13">
        <v>1.3703099999999999</v>
      </c>
      <c r="E25" s="13"/>
      <c r="F25" s="13">
        <v>1.3703099999999999</v>
      </c>
      <c r="G25" s="13"/>
      <c r="H25" s="13"/>
      <c r="I25" s="13"/>
      <c r="J25" s="109"/>
    </row>
    <row r="26" spans="1:10" s="2" customFormat="1" hidden="1" x14ac:dyDescent="0.25">
      <c r="A26" s="1">
        <v>1142069901</v>
      </c>
      <c r="B26" s="108"/>
      <c r="C26" s="5"/>
      <c r="D26" s="13">
        <v>769.73696999999993</v>
      </c>
      <c r="E26" s="13"/>
      <c r="F26" s="13">
        <v>769.73696999999993</v>
      </c>
      <c r="G26" s="13"/>
      <c r="H26" s="13"/>
      <c r="I26" s="13"/>
      <c r="J26" s="109"/>
    </row>
    <row r="27" spans="1:10" s="2" customFormat="1" x14ac:dyDescent="0.25">
      <c r="A27" s="1"/>
      <c r="B27" s="108"/>
      <c r="C27" s="5"/>
      <c r="D27" s="13"/>
      <c r="E27" s="13"/>
      <c r="F27" s="13"/>
      <c r="G27" s="13"/>
      <c r="H27" s="13"/>
      <c r="I27" s="13"/>
      <c r="J27" s="109"/>
    </row>
    <row r="28" spans="1:10" s="2" customFormat="1" x14ac:dyDescent="0.25">
      <c r="A28" s="1">
        <v>1149</v>
      </c>
      <c r="B28" s="108" t="s">
        <v>14</v>
      </c>
      <c r="C28" s="5"/>
      <c r="D28" s="13">
        <v>-3168.4</v>
      </c>
      <c r="E28" s="13"/>
      <c r="F28" s="13">
        <v>-3179.2</v>
      </c>
      <c r="G28" s="13"/>
      <c r="H28" s="13">
        <f>D28-F28</f>
        <v>10.799999999999727</v>
      </c>
      <c r="I28" s="13"/>
      <c r="J28" s="109">
        <f>H28/F28*100</f>
        <v>-0.33970810266732915</v>
      </c>
    </row>
    <row r="29" spans="1:10" s="2" customFormat="1" ht="9.75" customHeight="1" x14ac:dyDescent="0.25">
      <c r="A29" s="1"/>
      <c r="B29" s="108"/>
      <c r="C29" s="5"/>
      <c r="D29" s="3" t="s">
        <v>2</v>
      </c>
      <c r="E29" s="3"/>
      <c r="F29" s="3" t="s">
        <v>2</v>
      </c>
      <c r="G29" s="3"/>
      <c r="H29" s="3"/>
      <c r="I29" s="3"/>
      <c r="J29" s="102"/>
    </row>
    <row r="30" spans="1:10" s="2" customFormat="1" ht="24.75" customHeight="1" x14ac:dyDescent="0.25">
      <c r="A30" s="1">
        <v>12</v>
      </c>
      <c r="B30" s="108" t="s">
        <v>15</v>
      </c>
      <c r="C30" s="5"/>
      <c r="D30" s="13">
        <v>18240.599999999999</v>
      </c>
      <c r="E30" s="14"/>
      <c r="F30" s="13">
        <v>16559.2</v>
      </c>
      <c r="G30" s="13"/>
      <c r="H30" s="13">
        <f>D30-F30</f>
        <v>1681.3999999999978</v>
      </c>
      <c r="I30" s="13"/>
      <c r="J30" s="109">
        <f>H30/F30*100</f>
        <v>10.153872167737559</v>
      </c>
    </row>
    <row r="31" spans="1:10" s="2" customFormat="1" ht="24.75" customHeight="1" x14ac:dyDescent="0.25">
      <c r="A31" s="1">
        <v>126</v>
      </c>
      <c r="B31" s="108" t="s">
        <v>16</v>
      </c>
      <c r="C31" s="5"/>
      <c r="D31" s="13">
        <v>2085.8000000000002</v>
      </c>
      <c r="E31" s="14"/>
      <c r="F31" s="13">
        <v>1397.2</v>
      </c>
      <c r="G31" s="13"/>
      <c r="H31" s="13">
        <f>D31-F31</f>
        <v>688.60000000000014</v>
      </c>
      <c r="I31" s="13"/>
      <c r="J31" s="109">
        <f>H31/F31*100</f>
        <v>49.284282851417125</v>
      </c>
    </row>
    <row r="32" spans="1:10" s="2" customFormat="1" x14ac:dyDescent="0.25">
      <c r="A32" s="1">
        <v>13</v>
      </c>
      <c r="B32" s="108" t="s">
        <v>17</v>
      </c>
      <c r="C32" s="5"/>
      <c r="D32" s="13">
        <v>8770.7999999999993</v>
      </c>
      <c r="E32" s="13"/>
      <c r="F32" s="13">
        <v>9137.9</v>
      </c>
      <c r="G32" s="13"/>
      <c r="H32" s="13">
        <f>D32-F32</f>
        <v>-367.10000000000036</v>
      </c>
      <c r="I32" s="13"/>
      <c r="J32" s="109">
        <f>H32/F32*100</f>
        <v>-4.0173343984941878</v>
      </c>
    </row>
    <row r="33" spans="1:10" s="2" customFormat="1" ht="6.75" customHeight="1" x14ac:dyDescent="0.25">
      <c r="A33" s="1"/>
      <c r="B33" s="108" t="s">
        <v>2</v>
      </c>
      <c r="C33" s="5"/>
      <c r="D33" s="11"/>
      <c r="E33" s="13"/>
      <c r="F33" s="11"/>
      <c r="G33" s="13"/>
      <c r="H33" s="11"/>
      <c r="I33" s="13"/>
      <c r="J33" s="107"/>
    </row>
    <row r="34" spans="1:10" s="2" customFormat="1" ht="20.25" thickBot="1" x14ac:dyDescent="0.3">
      <c r="A34" s="1"/>
      <c r="B34" s="108" t="s">
        <v>18</v>
      </c>
      <c r="C34" s="5"/>
      <c r="D34" s="15">
        <f>D8+D30+D31+D32</f>
        <v>504346.09999999992</v>
      </c>
      <c r="E34" s="16"/>
      <c r="F34" s="15">
        <f>F8+F30+F31+F32</f>
        <v>442613.10000000009</v>
      </c>
      <c r="G34" s="16"/>
      <c r="H34" s="15">
        <f>H8+H30+H31+H32</f>
        <v>61732.999999999913</v>
      </c>
      <c r="I34" s="16"/>
      <c r="J34" s="110">
        <f>H34/F34*100</f>
        <v>13.94739559222262</v>
      </c>
    </row>
    <row r="35" spans="1:10" s="2" customFormat="1" ht="7.5" customHeight="1" thickTop="1" x14ac:dyDescent="0.25">
      <c r="A35" s="1"/>
      <c r="B35" s="108"/>
      <c r="C35" s="5"/>
      <c r="D35" s="17"/>
      <c r="E35" s="17"/>
      <c r="F35" s="17"/>
      <c r="G35" s="17"/>
      <c r="H35" s="17"/>
      <c r="I35" s="17"/>
      <c r="J35" s="111"/>
    </row>
    <row r="36" spans="1:10" s="2" customFormat="1" ht="7.5" customHeight="1" x14ac:dyDescent="0.25">
      <c r="A36" s="1"/>
      <c r="B36" s="108"/>
      <c r="C36" s="5"/>
      <c r="D36" s="17"/>
      <c r="E36" s="17"/>
      <c r="F36" s="17"/>
      <c r="G36" s="17"/>
      <c r="H36" s="17"/>
      <c r="I36" s="17"/>
      <c r="J36" s="111"/>
    </row>
    <row r="37" spans="1:10" s="2" customFormat="1" ht="13.15" customHeight="1" x14ac:dyDescent="0.25">
      <c r="A37" s="1"/>
      <c r="B37" s="108" t="s">
        <v>2</v>
      </c>
      <c r="C37" s="5"/>
      <c r="D37" s="3"/>
      <c r="E37" s="3"/>
      <c r="F37" s="3"/>
      <c r="G37" s="17"/>
      <c r="H37" s="17"/>
      <c r="I37" s="17"/>
      <c r="J37" s="111"/>
    </row>
    <row r="38" spans="1:10" s="2" customFormat="1" hidden="1" x14ac:dyDescent="0.25">
      <c r="A38" s="1">
        <v>91</v>
      </c>
      <c r="B38" s="10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09">
        <f>H38/F38*100</f>
        <v>0</v>
      </c>
    </row>
    <row r="39" spans="1:10" s="2" customFormat="1" hidden="1" x14ac:dyDescent="0.25">
      <c r="A39" s="1">
        <v>92</v>
      </c>
      <c r="B39" s="10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09">
        <f>H39/F39*100</f>
        <v>0</v>
      </c>
    </row>
    <row r="40" spans="1:10" s="2" customFormat="1" ht="10.5" hidden="1" customHeight="1" x14ac:dyDescent="0.25">
      <c r="A40" s="1"/>
      <c r="B40" s="108"/>
      <c r="C40" s="5"/>
      <c r="D40" s="14"/>
      <c r="E40" s="14"/>
      <c r="F40" s="14"/>
      <c r="G40" s="14"/>
      <c r="H40" s="14"/>
      <c r="I40" s="14"/>
      <c r="J40" s="112"/>
    </row>
    <row r="41" spans="1:10" s="2" customFormat="1" ht="20.25" hidden="1" thickBot="1" x14ac:dyDescent="0.3">
      <c r="A41" s="1"/>
      <c r="B41" s="10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13">
        <f>H41/F41*100</f>
        <v>0</v>
      </c>
    </row>
    <row r="42" spans="1:10" s="2" customFormat="1" ht="6.75" hidden="1" customHeight="1" thickTop="1" x14ac:dyDescent="0.25">
      <c r="A42" s="1"/>
      <c r="B42" s="108" t="s">
        <v>2</v>
      </c>
      <c r="C42" s="5"/>
      <c r="D42" s="17"/>
      <c r="E42" s="17"/>
      <c r="F42" s="17"/>
      <c r="G42" s="17"/>
      <c r="H42" s="17"/>
      <c r="I42" s="17"/>
      <c r="J42" s="111"/>
    </row>
    <row r="43" spans="1:10" s="2" customFormat="1" x14ac:dyDescent="0.25">
      <c r="A43" s="1"/>
      <c r="B43" s="108"/>
      <c r="C43" s="5"/>
      <c r="D43" s="17"/>
      <c r="E43" s="17"/>
      <c r="F43" s="17"/>
      <c r="G43" s="17"/>
      <c r="H43" s="17"/>
      <c r="I43" s="17"/>
      <c r="J43" s="114" t="s">
        <v>2</v>
      </c>
    </row>
    <row r="44" spans="1:10" s="2" customFormat="1" x14ac:dyDescent="0.25">
      <c r="A44" s="1"/>
      <c r="B44" s="103" t="s">
        <v>22</v>
      </c>
      <c r="C44" s="6"/>
      <c r="D44" s="3"/>
      <c r="E44" s="3"/>
      <c r="F44" s="3"/>
      <c r="G44" s="3"/>
      <c r="H44" s="3"/>
      <c r="I44" s="3"/>
      <c r="J44" s="115" t="s">
        <v>2</v>
      </c>
    </row>
    <row r="45" spans="1:10" s="2" customFormat="1" ht="8.4499999999999993" customHeight="1" x14ac:dyDescent="0.25">
      <c r="A45" s="1"/>
      <c r="B45" s="103"/>
      <c r="C45" s="6"/>
      <c r="D45" s="3"/>
      <c r="E45" s="3"/>
      <c r="F45" s="3"/>
      <c r="G45" s="3"/>
      <c r="H45" s="3"/>
      <c r="I45" s="3"/>
      <c r="J45" s="115"/>
    </row>
    <row r="46" spans="1:10" s="2" customFormat="1" x14ac:dyDescent="0.25">
      <c r="A46" s="1"/>
      <c r="B46" s="103" t="s">
        <v>23</v>
      </c>
      <c r="C46" s="6"/>
      <c r="D46" s="11">
        <f>SUM(D47:D51)</f>
        <v>272631.2</v>
      </c>
      <c r="E46" s="12"/>
      <c r="F46" s="11">
        <f>SUM(F47:F51)</f>
        <v>238088.8</v>
      </c>
      <c r="G46" s="12"/>
      <c r="H46" s="11">
        <f t="shared" ref="H46:H55" si="2">D46-F46</f>
        <v>34542.400000000023</v>
      </c>
      <c r="I46" s="12"/>
      <c r="J46" s="107">
        <f>H46/F46*100</f>
        <v>14.508200301736169</v>
      </c>
    </row>
    <row r="47" spans="1:10" s="2" customFormat="1" ht="30.75" customHeight="1" x14ac:dyDescent="0.25">
      <c r="A47" s="1">
        <v>211</v>
      </c>
      <c r="B47" s="108" t="s">
        <v>24</v>
      </c>
      <c r="C47" s="6"/>
      <c r="D47" s="13">
        <v>27342.7</v>
      </c>
      <c r="E47" s="12"/>
      <c r="F47" s="13">
        <v>26319.3</v>
      </c>
      <c r="G47" s="12"/>
      <c r="H47" s="13">
        <f>D47-F47</f>
        <v>1023.4000000000015</v>
      </c>
      <c r="I47" s="13"/>
      <c r="J47" s="109">
        <f>H47/F47*100</f>
        <v>3.8884012872682838</v>
      </c>
    </row>
    <row r="48" spans="1:10" s="2" customFormat="1" x14ac:dyDescent="0.25">
      <c r="A48" s="1">
        <v>212</v>
      </c>
      <c r="B48" s="108" t="s">
        <v>11</v>
      </c>
      <c r="C48" s="5"/>
      <c r="D48" s="13">
        <v>215013.2</v>
      </c>
      <c r="E48" s="13"/>
      <c r="F48" s="13">
        <v>181377</v>
      </c>
      <c r="G48" s="13"/>
      <c r="H48" s="13">
        <f t="shared" si="2"/>
        <v>33636.200000000012</v>
      </c>
      <c r="I48" s="13"/>
      <c r="J48" s="109">
        <f>H48/F48*100</f>
        <v>18.544909222227744</v>
      </c>
    </row>
    <row r="49" spans="1:11" s="2" customFormat="1" x14ac:dyDescent="0.25">
      <c r="A49" s="1">
        <v>213</v>
      </c>
      <c r="B49" s="108" t="s">
        <v>25</v>
      </c>
      <c r="C49" s="5"/>
      <c r="D49" s="13">
        <v>1.2</v>
      </c>
      <c r="E49" s="13"/>
      <c r="F49" s="13">
        <v>118.4</v>
      </c>
      <c r="G49" s="13"/>
      <c r="H49" s="13">
        <f t="shared" si="2"/>
        <v>-117.2</v>
      </c>
      <c r="I49" s="13"/>
      <c r="J49" s="109">
        <f>H49/F49*100</f>
        <v>-98.986486486486484</v>
      </c>
    </row>
    <row r="50" spans="1:11" s="2" customFormat="1" x14ac:dyDescent="0.25">
      <c r="A50" s="1">
        <v>214</v>
      </c>
      <c r="B50" s="108" t="s">
        <v>26</v>
      </c>
      <c r="C50" s="5"/>
      <c r="D50" s="13">
        <v>30274.1</v>
      </c>
      <c r="E50" s="13"/>
      <c r="F50" s="13">
        <v>30274.1</v>
      </c>
      <c r="G50" s="13"/>
      <c r="H50" s="13">
        <f t="shared" si="2"/>
        <v>0</v>
      </c>
      <c r="I50" s="13"/>
      <c r="J50" s="109">
        <f>H50/F50*100</f>
        <v>0</v>
      </c>
    </row>
    <row r="51" spans="1:11" s="2" customFormat="1" hidden="1" x14ac:dyDescent="0.25">
      <c r="A51" s="1"/>
      <c r="B51" s="108" t="s">
        <v>69</v>
      </c>
      <c r="C51" s="5"/>
      <c r="D51" s="13">
        <v>0</v>
      </c>
      <c r="E51" s="13"/>
      <c r="F51" s="13">
        <v>0</v>
      </c>
      <c r="G51" s="13"/>
      <c r="H51" s="13">
        <f>D51-F51</f>
        <v>0</v>
      </c>
      <c r="I51" s="13"/>
      <c r="J51" s="109">
        <v>0</v>
      </c>
    </row>
    <row r="52" spans="1:11" s="2" customFormat="1" x14ac:dyDescent="0.25">
      <c r="A52" s="1">
        <v>22</v>
      </c>
      <c r="B52" s="108" t="s">
        <v>27</v>
      </c>
      <c r="C52" s="5"/>
      <c r="D52" s="13">
        <v>139277.79999999999</v>
      </c>
      <c r="E52" s="13"/>
      <c r="F52" s="13">
        <v>119367.2</v>
      </c>
      <c r="G52" s="13"/>
      <c r="H52" s="13">
        <f t="shared" si="2"/>
        <v>19910.599999999991</v>
      </c>
      <c r="I52" s="13"/>
      <c r="J52" s="109">
        <f>H52/F52*100</f>
        <v>16.680126533922209</v>
      </c>
    </row>
    <row r="53" spans="1:11" s="2" customFormat="1" ht="21" customHeight="1" x14ac:dyDescent="0.25">
      <c r="A53" s="1">
        <v>24</v>
      </c>
      <c r="B53" s="108" t="s">
        <v>28</v>
      </c>
      <c r="C53" s="5"/>
      <c r="D53" s="13">
        <v>7207</v>
      </c>
      <c r="E53" s="14"/>
      <c r="F53" s="13">
        <v>9228</v>
      </c>
      <c r="G53" s="14"/>
      <c r="H53" s="14">
        <f t="shared" si="2"/>
        <v>-2021</v>
      </c>
      <c r="I53" s="14"/>
      <c r="J53" s="109">
        <f>H53/F53*100</f>
        <v>-21.900736887732986</v>
      </c>
    </row>
    <row r="54" spans="1:11" s="2" customFormat="1" ht="6" customHeight="1" x14ac:dyDescent="0.25">
      <c r="A54" s="1"/>
      <c r="B54" s="108"/>
      <c r="C54" s="5"/>
      <c r="D54" s="14"/>
      <c r="E54" s="14"/>
      <c r="F54" s="14"/>
      <c r="G54" s="14"/>
      <c r="H54" s="14"/>
      <c r="I54" s="14"/>
      <c r="J54" s="116"/>
    </row>
    <row r="55" spans="1:11" s="2" customFormat="1" ht="17.25" customHeight="1" thickBot="1" x14ac:dyDescent="0.3">
      <c r="A55" s="1"/>
      <c r="B55" s="108" t="s">
        <v>29</v>
      </c>
      <c r="C55" s="5"/>
      <c r="D55" s="15">
        <f>SUM(D46,D52,D53)</f>
        <v>419116</v>
      </c>
      <c r="E55" s="16"/>
      <c r="F55" s="15">
        <f>SUM(F46,F52,F53)</f>
        <v>366684</v>
      </c>
      <c r="G55" s="16"/>
      <c r="H55" s="15">
        <f t="shared" si="2"/>
        <v>52432</v>
      </c>
      <c r="I55" s="16"/>
      <c r="J55" s="110">
        <f>H55/F55*100</f>
        <v>14.298960412780486</v>
      </c>
    </row>
    <row r="56" spans="1:11" s="2" customFormat="1" ht="8.25" customHeight="1" thickTop="1" x14ac:dyDescent="0.35">
      <c r="A56" s="1"/>
      <c r="B56" s="108" t="s">
        <v>2</v>
      </c>
      <c r="C56" s="5"/>
      <c r="D56" s="17"/>
      <c r="E56" s="17"/>
      <c r="F56" s="17"/>
      <c r="G56" s="17"/>
      <c r="H56" s="17"/>
      <c r="I56" s="17"/>
      <c r="J56" s="111"/>
      <c r="K56" s="19"/>
    </row>
    <row r="57" spans="1:11" s="2" customFormat="1" ht="12" customHeight="1" x14ac:dyDescent="0.25">
      <c r="A57" s="1"/>
      <c r="B57" s="108"/>
      <c r="C57" s="5"/>
      <c r="D57" s="17"/>
      <c r="E57" s="17"/>
      <c r="F57" s="17"/>
      <c r="G57" s="17"/>
      <c r="H57" s="17"/>
      <c r="I57" s="17"/>
      <c r="J57" s="111"/>
    </row>
    <row r="58" spans="1:11" s="2" customFormat="1" ht="21.75" x14ac:dyDescent="0.4">
      <c r="A58" s="1"/>
      <c r="B58" s="103" t="s">
        <v>30</v>
      </c>
      <c r="C58" s="6"/>
      <c r="D58" s="20"/>
      <c r="E58" s="20"/>
      <c r="F58" s="20"/>
      <c r="G58" s="3"/>
      <c r="H58" s="3"/>
      <c r="I58" s="3"/>
      <c r="J58" s="102"/>
    </row>
    <row r="59" spans="1:11" s="2" customFormat="1" ht="7.15" customHeight="1" x14ac:dyDescent="0.25">
      <c r="A59" s="1"/>
      <c r="B59" s="10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15" t="s">
        <v>2</v>
      </c>
    </row>
    <row r="60" spans="1:11" s="2" customFormat="1" x14ac:dyDescent="0.25">
      <c r="A60" s="1"/>
      <c r="B60" s="103" t="s">
        <v>31</v>
      </c>
      <c r="C60" s="6"/>
      <c r="D60" s="11">
        <f>SUM(D61:D62)</f>
        <v>56570.6</v>
      </c>
      <c r="E60" s="12"/>
      <c r="F60" s="11">
        <f>SUM(F61:F62)</f>
        <v>50536.299999999996</v>
      </c>
      <c r="G60" s="12"/>
      <c r="H60" s="11">
        <f>D60-F60</f>
        <v>6034.3000000000029</v>
      </c>
      <c r="I60" s="12"/>
      <c r="J60" s="107">
        <f t="shared" ref="J60:J68" si="3">H60/F60*100</f>
        <v>11.94052591899289</v>
      </c>
    </row>
    <row r="61" spans="1:11" s="2" customFormat="1" x14ac:dyDescent="0.25">
      <c r="A61" s="1">
        <v>311</v>
      </c>
      <c r="B61" s="108" t="s">
        <v>32</v>
      </c>
      <c r="C61" s="5"/>
      <c r="D61" s="13">
        <v>56731.1</v>
      </c>
      <c r="E61" s="13"/>
      <c r="F61" s="13">
        <v>50769.1</v>
      </c>
      <c r="G61" s="13"/>
      <c r="H61" s="13">
        <f>D61-F61</f>
        <v>5962</v>
      </c>
      <c r="I61" s="13"/>
      <c r="J61" s="109">
        <f t="shared" si="3"/>
        <v>11.743363581391044</v>
      </c>
    </row>
    <row r="62" spans="1:11" s="2" customFormat="1" x14ac:dyDescent="0.25">
      <c r="A62" s="1"/>
      <c r="B62" s="108" t="s">
        <v>33</v>
      </c>
      <c r="C62" s="5"/>
      <c r="D62" s="13">
        <v>-160.5</v>
      </c>
      <c r="E62" s="13"/>
      <c r="F62" s="13">
        <v>-232.8</v>
      </c>
      <c r="G62" s="13"/>
      <c r="H62" s="13">
        <f>D62-F62</f>
        <v>72.300000000000011</v>
      </c>
      <c r="I62" s="13"/>
      <c r="J62" s="109">
        <f>H62/F62*100</f>
        <v>-31.056701030927837</v>
      </c>
    </row>
    <row r="63" spans="1:11" s="2" customFormat="1" x14ac:dyDescent="0.25">
      <c r="A63" s="1">
        <v>313</v>
      </c>
      <c r="B63" s="108" t="s">
        <v>34</v>
      </c>
      <c r="C63" s="5"/>
      <c r="D63" s="13">
        <v>17057.900000000001</v>
      </c>
      <c r="E63" s="13"/>
      <c r="F63" s="13">
        <v>15074.4</v>
      </c>
      <c r="G63" s="13"/>
      <c r="H63" s="13">
        <f t="shared" ref="H63:H69" si="4">D63-F63</f>
        <v>1983.5000000000018</v>
      </c>
      <c r="I63" s="13"/>
      <c r="J63" s="109">
        <f>H63/F63*100</f>
        <v>13.158069309557938</v>
      </c>
    </row>
    <row r="64" spans="1:11" s="2" customFormat="1" x14ac:dyDescent="0.25">
      <c r="A64" s="1">
        <v>321</v>
      </c>
      <c r="B64" s="117" t="s">
        <v>35</v>
      </c>
      <c r="C64" s="5"/>
      <c r="D64" s="13">
        <v>1217.2</v>
      </c>
      <c r="E64" s="13"/>
      <c r="F64" s="13">
        <v>1095.8</v>
      </c>
      <c r="G64" s="13"/>
      <c r="H64" s="13">
        <f t="shared" si="4"/>
        <v>121.40000000000009</v>
      </c>
      <c r="I64" s="13"/>
      <c r="J64" s="109">
        <f t="shared" si="3"/>
        <v>11.078663989779166</v>
      </c>
    </row>
    <row r="65" spans="1:11" s="2" customFormat="1" x14ac:dyDescent="0.25">
      <c r="A65" s="1">
        <v>322</v>
      </c>
      <c r="B65" s="10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4"/>
        <v>0</v>
      </c>
      <c r="I65" s="13"/>
      <c r="J65" s="109">
        <f t="shared" si="3"/>
        <v>0</v>
      </c>
    </row>
    <row r="66" spans="1:11" s="2" customFormat="1" x14ac:dyDescent="0.25">
      <c r="A66" s="1">
        <v>324</v>
      </c>
      <c r="B66" s="108" t="s">
        <v>37</v>
      </c>
      <c r="C66" s="5"/>
      <c r="D66" s="13">
        <v>0.9</v>
      </c>
      <c r="E66" s="13"/>
      <c r="F66" s="13">
        <v>0.9</v>
      </c>
      <c r="G66" s="13"/>
      <c r="H66" s="13">
        <f t="shared" si="4"/>
        <v>0</v>
      </c>
      <c r="I66" s="13"/>
      <c r="J66" s="109">
        <f t="shared" si="3"/>
        <v>0</v>
      </c>
    </row>
    <row r="67" spans="1:11" s="2" customFormat="1" hidden="1" x14ac:dyDescent="0.25">
      <c r="A67" s="1">
        <v>325</v>
      </c>
      <c r="B67" s="10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09" t="e">
        <f t="shared" si="3"/>
        <v>#DIV/0!</v>
      </c>
    </row>
    <row r="68" spans="1:11" s="2" customFormat="1" x14ac:dyDescent="0.25">
      <c r="A68" s="1"/>
      <c r="B68" s="118" t="s">
        <v>39</v>
      </c>
      <c r="C68" s="22"/>
      <c r="D68" s="23">
        <v>7100</v>
      </c>
      <c r="E68" s="16"/>
      <c r="F68" s="23">
        <v>5938.2</v>
      </c>
      <c r="G68" s="16"/>
      <c r="H68" s="23">
        <f t="shared" si="4"/>
        <v>1161.8000000000002</v>
      </c>
      <c r="I68" s="16"/>
      <c r="J68" s="119">
        <f t="shared" si="3"/>
        <v>19.564851301741275</v>
      </c>
    </row>
    <row r="69" spans="1:11" s="2" customFormat="1" hidden="1" x14ac:dyDescent="0.25">
      <c r="A69" s="1"/>
      <c r="B69" s="108" t="s">
        <v>40</v>
      </c>
      <c r="C69" s="3"/>
      <c r="D69" s="14">
        <v>0</v>
      </c>
      <c r="E69" s="14"/>
      <c r="F69" s="14">
        <v>0</v>
      </c>
      <c r="G69" s="14"/>
      <c r="H69" s="13">
        <f t="shared" si="4"/>
        <v>0</v>
      </c>
      <c r="I69" s="13"/>
      <c r="J69" s="120">
        <v>0</v>
      </c>
    </row>
    <row r="70" spans="1:11" s="2" customFormat="1" hidden="1" x14ac:dyDescent="0.25">
      <c r="A70" s="1"/>
      <c r="B70" s="101" t="s">
        <v>41</v>
      </c>
      <c r="C70" s="3"/>
      <c r="D70" s="24">
        <v>1657.7</v>
      </c>
      <c r="E70" s="25"/>
      <c r="F70" s="24">
        <v>1724.6</v>
      </c>
      <c r="G70" s="24"/>
      <c r="H70" s="16">
        <f>D70-F70</f>
        <v>-66.899999999999864</v>
      </c>
      <c r="I70" s="16"/>
      <c r="J70" s="119">
        <f>H70/F70*100</f>
        <v>-3.8791603850168075</v>
      </c>
    </row>
    <row r="71" spans="1:11" s="2" customFormat="1" ht="20.25" thickBot="1" x14ac:dyDescent="0.3">
      <c r="A71" s="1"/>
      <c r="B71" s="108" t="s">
        <v>42</v>
      </c>
      <c r="C71" s="5"/>
      <c r="D71" s="15">
        <f>D60+D63+D64+D65+D66+D67+D68</f>
        <v>85230.099999999991</v>
      </c>
      <c r="E71" s="16"/>
      <c r="F71" s="15">
        <f>F60+F63+F64+F65+F66+F67+F68</f>
        <v>75929.099999999991</v>
      </c>
      <c r="G71" s="16"/>
      <c r="H71" s="15">
        <f>D71-F71</f>
        <v>9301</v>
      </c>
      <c r="I71" s="16"/>
      <c r="J71" s="110">
        <f>H71/F71*100</f>
        <v>12.24958546854895</v>
      </c>
    </row>
    <row r="72" spans="1:11" s="2" customFormat="1" ht="20.25" thickTop="1" x14ac:dyDescent="0.25">
      <c r="A72" s="1"/>
      <c r="B72" s="108"/>
      <c r="C72" s="5"/>
      <c r="D72" s="26"/>
      <c r="E72" s="26"/>
      <c r="F72" s="26"/>
      <c r="G72" s="26"/>
      <c r="H72" s="26"/>
      <c r="I72" s="26"/>
      <c r="J72" s="121"/>
    </row>
    <row r="73" spans="1:11" s="2" customFormat="1" ht="20.25" thickBot="1" x14ac:dyDescent="0.3">
      <c r="A73" s="1"/>
      <c r="B73" s="108" t="s">
        <v>43</v>
      </c>
      <c r="C73" s="5"/>
      <c r="D73" s="27">
        <f>D55+D71</f>
        <v>504346.1</v>
      </c>
      <c r="E73" s="16"/>
      <c r="F73" s="27">
        <f>F55+F71</f>
        <v>442613.1</v>
      </c>
      <c r="G73" s="16"/>
      <c r="H73" s="28">
        <f>D73-F73</f>
        <v>61733</v>
      </c>
      <c r="I73" s="24"/>
      <c r="J73" s="122">
        <f>H73/F73*100</f>
        <v>13.947395592222644</v>
      </c>
      <c r="K73" s="2" t="s">
        <v>2</v>
      </c>
    </row>
    <row r="74" spans="1:11" s="2" customFormat="1" ht="8.4499999999999993" customHeight="1" thickTop="1" x14ac:dyDescent="0.25">
      <c r="A74" s="1"/>
      <c r="B74" s="108" t="s">
        <v>2</v>
      </c>
      <c r="C74" s="5"/>
      <c r="D74" s="17"/>
      <c r="E74" s="17"/>
      <c r="F74" s="17"/>
      <c r="G74" s="17"/>
      <c r="H74" s="17"/>
      <c r="I74" s="17"/>
      <c r="J74" s="111"/>
    </row>
    <row r="75" spans="1:11" s="2" customFormat="1" ht="7.15" hidden="1" customHeight="1" x14ac:dyDescent="0.25">
      <c r="A75" s="1"/>
      <c r="B75" s="108"/>
      <c r="C75" s="5"/>
      <c r="D75" s="17"/>
      <c r="E75" s="17"/>
      <c r="F75" s="17"/>
      <c r="G75" s="17"/>
      <c r="H75" s="17"/>
      <c r="I75" s="17"/>
      <c r="J75" s="111"/>
    </row>
    <row r="76" spans="1:11" s="2" customFormat="1" ht="6.75" hidden="1" customHeight="1" x14ac:dyDescent="0.25">
      <c r="A76" s="1"/>
      <c r="B76" s="108"/>
      <c r="C76" s="5"/>
      <c r="D76" s="29" t="s">
        <v>2</v>
      </c>
      <c r="E76" s="29"/>
      <c r="F76" s="29" t="s">
        <v>2</v>
      </c>
      <c r="G76" s="17"/>
      <c r="H76" s="17"/>
      <c r="I76" s="17"/>
      <c r="J76" s="111"/>
    </row>
    <row r="77" spans="1:11" s="2" customFormat="1" ht="20.25" hidden="1" thickBot="1" x14ac:dyDescent="0.3">
      <c r="A77" s="1">
        <v>93</v>
      </c>
      <c r="B77" s="10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23">
        <f>H77/F77*100</f>
        <v>0</v>
      </c>
    </row>
    <row r="78" spans="1:11" s="2" customFormat="1" ht="16.5" hidden="1" customHeight="1" thickTop="1" x14ac:dyDescent="0.25">
      <c r="A78" s="1"/>
      <c r="B78" s="101" t="s">
        <v>2</v>
      </c>
      <c r="C78" s="3"/>
      <c r="D78" s="17"/>
      <c r="E78" s="17"/>
      <c r="F78" s="17"/>
      <c r="G78" s="17"/>
      <c r="H78" s="17"/>
      <c r="I78" s="17"/>
      <c r="J78" s="111"/>
    </row>
    <row r="79" spans="1:11" s="2" customFormat="1" ht="7.9" customHeight="1" x14ac:dyDescent="0.25">
      <c r="A79" s="1"/>
      <c r="B79" s="101"/>
      <c r="C79" s="3"/>
      <c r="D79" s="17"/>
      <c r="E79" s="17"/>
      <c r="F79" s="17"/>
      <c r="G79" s="17"/>
      <c r="H79" s="17"/>
      <c r="I79" s="17"/>
      <c r="J79" s="111"/>
    </row>
    <row r="80" spans="1:11" s="2" customFormat="1" ht="11.45" customHeight="1" thickBot="1" x14ac:dyDescent="0.3">
      <c r="A80" s="1"/>
      <c r="B80" s="124"/>
      <c r="C80" s="125"/>
      <c r="D80" s="126"/>
      <c r="E80" s="126"/>
      <c r="F80" s="126"/>
      <c r="G80" s="126"/>
      <c r="H80" s="126"/>
      <c r="I80" s="126"/>
      <c r="J80" s="12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E46 D60:E60 F46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C37" sqref="C37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40" t="s">
        <v>45</v>
      </c>
      <c r="C1" s="141"/>
      <c r="D1" s="141"/>
      <c r="E1" s="141"/>
      <c r="F1" s="141"/>
      <c r="G1" s="141"/>
      <c r="H1" s="141"/>
      <c r="I1" s="142"/>
    </row>
    <row r="2" spans="1:9" x14ac:dyDescent="0.2">
      <c r="B2" s="143" t="s">
        <v>80</v>
      </c>
      <c r="C2" s="144"/>
      <c r="D2" s="144"/>
      <c r="E2" s="144"/>
      <c r="F2" s="144"/>
      <c r="G2" s="144"/>
      <c r="H2" s="144"/>
      <c r="I2" s="145"/>
    </row>
    <row r="3" spans="1:9" ht="14.45" customHeight="1" thickBot="1" x14ac:dyDescent="0.25">
      <c r="B3" s="146" t="s">
        <v>1</v>
      </c>
      <c r="C3" s="147"/>
      <c r="D3" s="147"/>
      <c r="E3" s="147"/>
      <c r="F3" s="147"/>
      <c r="G3" s="147"/>
      <c r="H3" s="147"/>
      <c r="I3" s="148"/>
    </row>
    <row r="4" spans="1:9" ht="13.5" thickTop="1" x14ac:dyDescent="0.2">
      <c r="B4" s="149"/>
      <c r="C4" s="150"/>
      <c r="D4" s="150"/>
      <c r="E4" s="150"/>
      <c r="F4" s="150"/>
      <c r="G4" s="150"/>
      <c r="H4" s="150"/>
      <c r="I4" s="151"/>
    </row>
    <row r="5" spans="1:9" x14ac:dyDescent="0.2">
      <c r="B5" s="74"/>
      <c r="C5" s="40"/>
      <c r="D5" s="40"/>
      <c r="E5" s="40"/>
      <c r="F5" s="41" t="s">
        <v>46</v>
      </c>
      <c r="G5" s="41"/>
      <c r="H5" s="42"/>
      <c r="I5" s="75"/>
    </row>
    <row r="6" spans="1:9" x14ac:dyDescent="0.2">
      <c r="B6" s="76" t="s">
        <v>47</v>
      </c>
      <c r="C6" s="43" t="s">
        <v>78</v>
      </c>
      <c r="D6" s="44"/>
      <c r="E6" s="43" t="s">
        <v>77</v>
      </c>
      <c r="F6" s="44"/>
      <c r="G6" s="45" t="s">
        <v>5</v>
      </c>
      <c r="H6" s="46"/>
      <c r="I6" s="77" t="s">
        <v>48</v>
      </c>
    </row>
    <row r="7" spans="1:9" ht="6" customHeight="1" x14ac:dyDescent="0.2">
      <c r="B7" s="76"/>
      <c r="C7" s="47"/>
      <c r="D7" s="47"/>
      <c r="E7" s="47"/>
      <c r="F7" s="47"/>
      <c r="G7" s="40"/>
      <c r="H7" s="40"/>
      <c r="I7" s="75"/>
    </row>
    <row r="8" spans="1:9" x14ac:dyDescent="0.2">
      <c r="A8" s="38">
        <v>611001</v>
      </c>
      <c r="B8" s="78" t="s">
        <v>49</v>
      </c>
      <c r="C8" s="48">
        <v>22367.8</v>
      </c>
      <c r="D8" s="48"/>
      <c r="E8" s="48">
        <v>22164.799999999999</v>
      </c>
      <c r="F8" s="49"/>
      <c r="G8" s="50">
        <f>C8-E8</f>
        <v>203</v>
      </c>
      <c r="H8" s="50"/>
      <c r="I8" s="79">
        <f>G8/E8*100</f>
        <v>0.91586659929257208</v>
      </c>
    </row>
    <row r="9" spans="1:9" ht="1.5" customHeight="1" x14ac:dyDescent="0.2">
      <c r="B9" s="78" t="s">
        <v>50</v>
      </c>
      <c r="C9" s="48">
        <v>0</v>
      </c>
      <c r="D9" s="49"/>
      <c r="E9" s="48"/>
      <c r="F9" s="49"/>
      <c r="G9" s="50"/>
      <c r="H9" s="50"/>
      <c r="I9" s="79"/>
    </row>
    <row r="10" spans="1:9" x14ac:dyDescent="0.2">
      <c r="A10" s="38">
        <v>611002</v>
      </c>
      <c r="B10" s="78" t="s">
        <v>51</v>
      </c>
      <c r="C10" s="48">
        <v>4002.2</v>
      </c>
      <c r="D10" s="49"/>
      <c r="E10" s="48">
        <v>48.9</v>
      </c>
      <c r="F10" s="49"/>
      <c r="G10" s="50">
        <f>C10-E10</f>
        <v>3953.2999999999997</v>
      </c>
      <c r="H10" s="50"/>
      <c r="I10" s="79">
        <f>G10/E10*100</f>
        <v>8084.4580777096116</v>
      </c>
    </row>
    <row r="11" spans="1:9" hidden="1" x14ac:dyDescent="0.2">
      <c r="A11" s="38">
        <v>611003</v>
      </c>
      <c r="B11" s="7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79">
        <v>100</v>
      </c>
    </row>
    <row r="12" spans="1:9" x14ac:dyDescent="0.2">
      <c r="A12" s="38">
        <v>611004</v>
      </c>
      <c r="B12" s="78" t="s">
        <v>53</v>
      </c>
      <c r="C12" s="48">
        <v>1046.5999999999999</v>
      </c>
      <c r="D12" s="49"/>
      <c r="E12" s="48">
        <v>637.79999999999995</v>
      </c>
      <c r="F12" s="49"/>
      <c r="G12" s="50">
        <f>C12-E12</f>
        <v>408.79999999999995</v>
      </c>
      <c r="H12" s="50"/>
      <c r="I12" s="79">
        <f>G12/E12*100</f>
        <v>64.095327688930695</v>
      </c>
    </row>
    <row r="13" spans="1:9" ht="6.75" customHeight="1" x14ac:dyDescent="0.2">
      <c r="B13" s="74"/>
      <c r="C13" s="40"/>
      <c r="D13" s="40"/>
      <c r="E13" s="40"/>
      <c r="F13" s="40"/>
      <c r="G13" s="40"/>
      <c r="H13" s="40"/>
      <c r="I13" s="75"/>
    </row>
    <row r="14" spans="1:9" ht="12.6" customHeight="1" x14ac:dyDescent="0.2">
      <c r="B14" s="74"/>
      <c r="C14" s="70">
        <f>SUM(C8:C12)</f>
        <v>27416.6</v>
      </c>
      <c r="D14" s="56"/>
      <c r="E14" s="70">
        <f>SUM(E8:E12)</f>
        <v>22851.5</v>
      </c>
      <c r="F14" s="56"/>
      <c r="G14" s="71">
        <f>C14-E14</f>
        <v>4565.0999999999985</v>
      </c>
      <c r="H14" s="52"/>
      <c r="I14" s="80">
        <f>G14/E14*100</f>
        <v>19.977244382206852</v>
      </c>
    </row>
    <row r="15" spans="1:9" ht="6.6" customHeight="1" x14ac:dyDescent="0.2">
      <c r="B15" s="74"/>
      <c r="C15" s="40"/>
      <c r="D15" s="40"/>
      <c r="E15" s="40"/>
      <c r="F15" s="40"/>
      <c r="G15" s="40"/>
      <c r="H15" s="40"/>
      <c r="I15" s="75"/>
    </row>
    <row r="16" spans="1:9" ht="8.25" customHeight="1" x14ac:dyDescent="0.2">
      <c r="B16" s="74"/>
      <c r="C16" s="40"/>
      <c r="D16" s="40"/>
      <c r="E16" s="40"/>
      <c r="F16" s="40"/>
      <c r="G16" s="40"/>
      <c r="H16" s="40"/>
      <c r="I16" s="75"/>
    </row>
    <row r="17" spans="1:9" ht="12.75" customHeight="1" x14ac:dyDescent="0.2">
      <c r="B17" s="76" t="s">
        <v>54</v>
      </c>
      <c r="C17" s="47"/>
      <c r="D17" s="47"/>
      <c r="E17" s="47"/>
      <c r="F17" s="47"/>
      <c r="G17" s="40"/>
      <c r="H17" s="40"/>
      <c r="I17" s="75"/>
    </row>
    <row r="18" spans="1:9" x14ac:dyDescent="0.2">
      <c r="B18" s="74"/>
      <c r="C18" s="40"/>
      <c r="D18" s="40"/>
      <c r="E18" s="40"/>
      <c r="F18" s="40"/>
      <c r="G18" s="40"/>
      <c r="H18" s="40"/>
      <c r="I18" s="75"/>
    </row>
    <row r="19" spans="1:9" x14ac:dyDescent="0.2">
      <c r="A19" s="38">
        <v>711001</v>
      </c>
      <c r="B19" s="74" t="s">
        <v>24</v>
      </c>
      <c r="C19" s="48">
        <v>352</v>
      </c>
      <c r="D19" s="40"/>
      <c r="E19" s="48">
        <v>273.3</v>
      </c>
      <c r="F19" s="40"/>
      <c r="G19" s="50">
        <f t="shared" ref="G19:G24" si="0">C19-E19</f>
        <v>78.699999999999989</v>
      </c>
      <c r="H19" s="40"/>
      <c r="I19" s="79">
        <f>G19/E19*100</f>
        <v>28.796194657885106</v>
      </c>
    </row>
    <row r="20" spans="1:9" x14ac:dyDescent="0.2">
      <c r="A20" s="38">
        <v>7110020100</v>
      </c>
      <c r="B20" s="78" t="s">
        <v>49</v>
      </c>
      <c r="C20" s="48">
        <v>13014.7</v>
      </c>
      <c r="D20" s="49"/>
      <c r="E20" s="48">
        <v>8301.9</v>
      </c>
      <c r="F20" s="49"/>
      <c r="G20" s="50">
        <f t="shared" si="0"/>
        <v>4712.8000000000011</v>
      </c>
      <c r="H20" s="50"/>
      <c r="I20" s="79">
        <f>G20/E20*100</f>
        <v>56.767727869523853</v>
      </c>
    </row>
    <row r="21" spans="1:9" x14ac:dyDescent="0.2">
      <c r="A21" s="38">
        <v>7110020200</v>
      </c>
      <c r="B21" s="78" t="s">
        <v>55</v>
      </c>
      <c r="C21" s="48">
        <v>793.2</v>
      </c>
      <c r="D21" s="49"/>
      <c r="E21" s="48">
        <v>644.5</v>
      </c>
      <c r="F21" s="49"/>
      <c r="G21" s="50">
        <f t="shared" si="0"/>
        <v>148.70000000000005</v>
      </c>
      <c r="H21" s="50"/>
      <c r="I21" s="79">
        <f>G21/E21*100</f>
        <v>23.0721489526765</v>
      </c>
    </row>
    <row r="22" spans="1:9" x14ac:dyDescent="0.2">
      <c r="B22" s="78" t="s">
        <v>26</v>
      </c>
      <c r="C22" s="48">
        <v>2036.2</v>
      </c>
      <c r="D22" s="49"/>
      <c r="E22" s="48">
        <v>2031.1</v>
      </c>
      <c r="F22" s="49"/>
      <c r="G22" s="50">
        <f t="shared" si="0"/>
        <v>5.1000000000001364</v>
      </c>
      <c r="H22" s="50"/>
      <c r="I22" s="79">
        <f>G22/E22*100</f>
        <v>0.25109546551130602</v>
      </c>
    </row>
    <row r="23" spans="1:9" x14ac:dyDescent="0.2">
      <c r="A23" s="38">
        <v>711007</v>
      </c>
      <c r="B23" s="78" t="s">
        <v>56</v>
      </c>
      <c r="C23" s="48">
        <v>127</v>
      </c>
      <c r="D23" s="49"/>
      <c r="E23" s="48">
        <v>2</v>
      </c>
      <c r="F23" s="49"/>
      <c r="G23" s="50">
        <f t="shared" si="0"/>
        <v>125</v>
      </c>
      <c r="H23" s="50"/>
      <c r="I23" s="79">
        <v>100</v>
      </c>
    </row>
    <row r="24" spans="1:9" x14ac:dyDescent="0.2">
      <c r="B24" s="78"/>
      <c r="C24" s="72">
        <f>SUM(C19:C23)</f>
        <v>16323.100000000002</v>
      </c>
      <c r="D24" s="56"/>
      <c r="E24" s="72">
        <f>SUM(E19:E23)</f>
        <v>11252.8</v>
      </c>
      <c r="F24" s="56"/>
      <c r="G24" s="59">
        <f t="shared" si="0"/>
        <v>5070.3000000000029</v>
      </c>
      <c r="H24" s="52"/>
      <c r="I24" s="81">
        <f>G24/E24*100</f>
        <v>45.058118868192835</v>
      </c>
    </row>
    <row r="25" spans="1:9" ht="8.25" customHeight="1" x14ac:dyDescent="0.2">
      <c r="B25" s="78"/>
      <c r="C25" s="49"/>
      <c r="D25" s="49"/>
      <c r="E25" s="49"/>
      <c r="F25" s="49"/>
      <c r="G25" s="50"/>
      <c r="H25" s="50"/>
      <c r="I25" s="79"/>
    </row>
    <row r="26" spans="1:9" ht="13.5" customHeight="1" x14ac:dyDescent="0.2">
      <c r="A26" s="38">
        <v>712</v>
      </c>
      <c r="B26" s="82" t="s">
        <v>57</v>
      </c>
      <c r="C26" s="48">
        <v>230.5</v>
      </c>
      <c r="D26" s="40"/>
      <c r="E26" s="48">
        <v>193.8</v>
      </c>
      <c r="F26" s="40"/>
      <c r="G26" s="50">
        <f>C26-E26</f>
        <v>36.699999999999989</v>
      </c>
      <c r="H26" s="40"/>
      <c r="I26" s="79">
        <f>G26/E26*100</f>
        <v>18.937048503611965</v>
      </c>
    </row>
    <row r="27" spans="1:9" x14ac:dyDescent="0.2">
      <c r="B27" s="74"/>
      <c r="C27" s="70">
        <f>SUM(C24:C26)</f>
        <v>16553.600000000002</v>
      </c>
      <c r="D27" s="56"/>
      <c r="E27" s="70">
        <f>SUM(E24:E26)</f>
        <v>11446.599999999999</v>
      </c>
      <c r="F27" s="56"/>
      <c r="G27" s="71">
        <f>C27-E27</f>
        <v>5107.0000000000036</v>
      </c>
      <c r="H27" s="52"/>
      <c r="I27" s="80">
        <f>G27/E27*100</f>
        <v>44.615868467492568</v>
      </c>
    </row>
    <row r="28" spans="1:9" ht="8.25" customHeight="1" x14ac:dyDescent="0.2">
      <c r="B28" s="74"/>
      <c r="C28" s="40"/>
      <c r="D28" s="40"/>
      <c r="E28" s="40"/>
      <c r="F28" s="40"/>
      <c r="G28" s="40"/>
      <c r="H28" s="40"/>
      <c r="I28" s="75"/>
    </row>
    <row r="29" spans="1:9" ht="15.6" customHeight="1" x14ac:dyDescent="0.2">
      <c r="B29" s="83" t="s">
        <v>58</v>
      </c>
      <c r="C29" s="51">
        <f>+C14-C27</f>
        <v>10862.999999999996</v>
      </c>
      <c r="D29" s="51"/>
      <c r="E29" s="51">
        <f>+E14-E27</f>
        <v>11404.900000000001</v>
      </c>
      <c r="F29" s="51"/>
      <c r="G29" s="52">
        <f>C29-E29</f>
        <v>-541.90000000000509</v>
      </c>
      <c r="H29" s="52"/>
      <c r="I29" s="84">
        <f>G29/E29*100</f>
        <v>-4.7514664749362554</v>
      </c>
    </row>
    <row r="30" spans="1:9" ht="12" customHeight="1" x14ac:dyDescent="0.2">
      <c r="B30" s="83"/>
      <c r="C30" s="54"/>
      <c r="D30" s="54"/>
      <c r="E30" s="54"/>
      <c r="F30" s="54"/>
      <c r="G30" s="40"/>
      <c r="H30" s="40"/>
      <c r="I30" s="75"/>
    </row>
    <row r="31" spans="1:9" ht="15" customHeight="1" x14ac:dyDescent="0.2">
      <c r="A31" s="38">
        <v>62</v>
      </c>
      <c r="B31" s="85" t="s">
        <v>59</v>
      </c>
      <c r="C31" s="48">
        <v>11205.7</v>
      </c>
      <c r="D31" s="50"/>
      <c r="E31" s="48">
        <v>10441.6</v>
      </c>
      <c r="F31" s="50"/>
      <c r="G31" s="50">
        <f>C31-E31</f>
        <v>764.10000000000036</v>
      </c>
      <c r="H31" s="50"/>
      <c r="I31" s="79">
        <f>G31/E31*100</f>
        <v>7.317844008581063</v>
      </c>
    </row>
    <row r="32" spans="1:9" ht="12" customHeight="1" x14ac:dyDescent="0.2">
      <c r="B32" s="86"/>
      <c r="C32" s="50"/>
      <c r="D32" s="50"/>
      <c r="E32" s="50"/>
      <c r="F32" s="50"/>
      <c r="G32" s="40"/>
      <c r="H32" s="40"/>
      <c r="I32" s="75"/>
    </row>
    <row r="33" spans="1:9" ht="14.25" customHeight="1" x14ac:dyDescent="0.2">
      <c r="A33" s="38">
        <v>72</v>
      </c>
      <c r="B33" s="85" t="s">
        <v>60</v>
      </c>
      <c r="C33" s="69">
        <v>7095.3</v>
      </c>
      <c r="D33" s="50"/>
      <c r="E33" s="69">
        <v>6669.1</v>
      </c>
      <c r="F33" s="50"/>
      <c r="G33" s="45">
        <f>C33-E33</f>
        <v>426.19999999999982</v>
      </c>
      <c r="H33" s="50"/>
      <c r="I33" s="87">
        <f>G33/E33*100</f>
        <v>6.3906674063966618</v>
      </c>
    </row>
    <row r="34" spans="1:9" ht="14.25" customHeight="1" x14ac:dyDescent="0.2">
      <c r="B34" s="85"/>
      <c r="C34" s="73">
        <f>SUM(C31-C33)</f>
        <v>4110.4000000000005</v>
      </c>
      <c r="D34" s="52"/>
      <c r="E34" s="73">
        <f>SUM(E31-E33)</f>
        <v>3772.5</v>
      </c>
      <c r="F34" s="52"/>
      <c r="G34" s="73">
        <f>SUM(G31-G33)</f>
        <v>337.90000000000055</v>
      </c>
      <c r="H34" s="52"/>
      <c r="I34" s="81">
        <f>G34/E34*100</f>
        <v>8.9569251159708561</v>
      </c>
    </row>
    <row r="35" spans="1:9" ht="13.15" customHeight="1" x14ac:dyDescent="0.2">
      <c r="B35" s="86"/>
      <c r="C35" s="50"/>
      <c r="D35" s="50"/>
      <c r="E35" s="50"/>
      <c r="F35" s="50"/>
      <c r="G35" s="40"/>
      <c r="H35" s="40"/>
      <c r="I35" s="75"/>
    </row>
    <row r="36" spans="1:9" ht="15" customHeight="1" x14ac:dyDescent="0.2">
      <c r="A36" s="38">
        <v>81</v>
      </c>
      <c r="B36" s="88" t="s">
        <v>61</v>
      </c>
      <c r="C36" s="55">
        <v>7167.1</v>
      </c>
      <c r="D36" s="56"/>
      <c r="E36" s="55">
        <v>6924.9000000000005</v>
      </c>
      <c r="F36" s="56"/>
      <c r="G36" s="57">
        <v>242.19999999999982</v>
      </c>
      <c r="H36" s="52"/>
      <c r="I36" s="89">
        <v>3.4975234299412241</v>
      </c>
    </row>
    <row r="37" spans="1:9" ht="15" customHeight="1" x14ac:dyDescent="0.2">
      <c r="B37" s="90" t="s">
        <v>62</v>
      </c>
      <c r="C37" s="58">
        <f>(C29+C31-C33-C36)</f>
        <v>7806.2999999999975</v>
      </c>
      <c r="D37" s="51"/>
      <c r="E37" s="58">
        <f>(E29+E31-E33-E36)</f>
        <v>8252.5</v>
      </c>
      <c r="F37" s="51"/>
      <c r="G37" s="59">
        <f>C37-E37</f>
        <v>-446.20000000000255</v>
      </c>
      <c r="H37" s="52"/>
      <c r="I37" s="81">
        <f>G37/E37*100</f>
        <v>-5.4068464101787646</v>
      </c>
    </row>
    <row r="38" spans="1:9" ht="6" customHeight="1" x14ac:dyDescent="0.2">
      <c r="B38" s="74"/>
      <c r="C38" s="60"/>
      <c r="D38" s="60"/>
      <c r="E38" s="60"/>
      <c r="F38" s="60"/>
      <c r="G38" s="40"/>
      <c r="H38" s="40"/>
      <c r="I38" s="75"/>
    </row>
    <row r="39" spans="1:9" ht="15" customHeight="1" x14ac:dyDescent="0.2">
      <c r="B39" s="76" t="s">
        <v>63</v>
      </c>
      <c r="C39" s="46"/>
      <c r="D39" s="46"/>
      <c r="E39" s="46"/>
      <c r="F39" s="46"/>
      <c r="G39" s="40"/>
      <c r="H39" s="40"/>
      <c r="I39" s="75"/>
    </row>
    <row r="40" spans="1:9" ht="6" customHeight="1" x14ac:dyDescent="0.2">
      <c r="B40" s="76"/>
      <c r="C40" s="46"/>
      <c r="D40" s="46"/>
      <c r="E40" s="46"/>
      <c r="F40" s="46"/>
      <c r="G40" s="40"/>
      <c r="H40" s="40"/>
      <c r="I40" s="75"/>
    </row>
    <row r="41" spans="1:9" ht="15" customHeight="1" x14ac:dyDescent="0.2">
      <c r="A41" s="38">
        <v>63</v>
      </c>
      <c r="B41" s="91" t="s">
        <v>64</v>
      </c>
      <c r="C41" s="48">
        <v>455.9</v>
      </c>
      <c r="D41" s="50"/>
      <c r="E41" s="48">
        <v>213.2</v>
      </c>
      <c r="F41" s="50"/>
      <c r="G41" s="50">
        <f>C41-E41</f>
        <v>242.7</v>
      </c>
      <c r="H41" s="50"/>
      <c r="I41" s="79">
        <f>G41/E41*100</f>
        <v>113.83677298311446</v>
      </c>
    </row>
    <row r="42" spans="1:9" ht="15" customHeight="1" x14ac:dyDescent="0.2">
      <c r="A42" s="38">
        <v>82</v>
      </c>
      <c r="B42" s="91" t="s">
        <v>65</v>
      </c>
      <c r="C42" s="48">
        <v>197.7</v>
      </c>
      <c r="D42" s="50"/>
      <c r="E42" s="48">
        <v>156.9</v>
      </c>
      <c r="F42" s="50"/>
      <c r="G42" s="50">
        <f>C42-E42</f>
        <v>40.799999999999983</v>
      </c>
      <c r="H42" s="50"/>
      <c r="I42" s="79">
        <f>G42/E42*100</f>
        <v>26.003824091778188</v>
      </c>
    </row>
    <row r="43" spans="1:9" ht="3.75" customHeight="1" x14ac:dyDescent="0.2">
      <c r="B43" s="74"/>
      <c r="C43" s="49"/>
      <c r="D43" s="49"/>
      <c r="E43" s="49"/>
      <c r="F43" s="49"/>
      <c r="G43" s="40"/>
      <c r="H43" s="40"/>
      <c r="I43" s="92"/>
    </row>
    <row r="44" spans="1:9" ht="14.25" customHeight="1" x14ac:dyDescent="0.2">
      <c r="B44" s="74"/>
      <c r="C44" s="70">
        <f>SUM(C41-C42)</f>
        <v>258.2</v>
      </c>
      <c r="D44" s="56"/>
      <c r="E44" s="70">
        <f>SUM(E41-E42)</f>
        <v>56.299999999999983</v>
      </c>
      <c r="F44" s="56"/>
      <c r="G44" s="71">
        <f>C44-E44</f>
        <v>201.9</v>
      </c>
      <c r="H44" s="52"/>
      <c r="I44" s="80">
        <f>G44/E44*100</f>
        <v>358.61456483126119</v>
      </c>
    </row>
    <row r="45" spans="1:9" ht="7.5" customHeight="1" x14ac:dyDescent="0.2">
      <c r="B45" s="74"/>
      <c r="C45" s="49"/>
      <c r="D45" s="49"/>
      <c r="E45" s="49"/>
      <c r="F45" s="49"/>
      <c r="G45" s="40"/>
      <c r="H45" s="40"/>
      <c r="I45" s="75"/>
    </row>
    <row r="46" spans="1:9" x14ac:dyDescent="0.2">
      <c r="B46" s="83" t="s">
        <v>66</v>
      </c>
      <c r="C46" s="51">
        <f>C37+C44</f>
        <v>8064.4999999999973</v>
      </c>
      <c r="D46" s="51"/>
      <c r="E46" s="51">
        <f>E37+E44</f>
        <v>8308.7999999999993</v>
      </c>
      <c r="F46" s="51"/>
      <c r="G46" s="52">
        <f>C46-E46</f>
        <v>-244.300000000002</v>
      </c>
      <c r="H46" s="52"/>
      <c r="I46" s="84">
        <f t="shared" ref="I46:I51" si="1">G46/E46*100</f>
        <v>-2.9402561139996393</v>
      </c>
    </row>
    <row r="47" spans="1:9" x14ac:dyDescent="0.2">
      <c r="A47" s="38">
        <v>83</v>
      </c>
      <c r="B47" s="86" t="s">
        <v>67</v>
      </c>
      <c r="C47" s="69">
        <v>-863.7</v>
      </c>
      <c r="D47" s="50"/>
      <c r="E47" s="69">
        <v>-2122.9</v>
      </c>
      <c r="F47" s="50"/>
      <c r="G47" s="45">
        <f>C47-E47</f>
        <v>1259.2</v>
      </c>
      <c r="H47" s="50"/>
      <c r="I47" s="87">
        <f t="shared" si="1"/>
        <v>-59.315087851523863</v>
      </c>
    </row>
    <row r="48" spans="1:9" x14ac:dyDescent="0.2">
      <c r="B48" s="86" t="s">
        <v>74</v>
      </c>
      <c r="C48" s="51">
        <f>SUM(C46:C47)</f>
        <v>7200.7999999999975</v>
      </c>
      <c r="D48" s="51"/>
      <c r="E48" s="51">
        <f>SUM(E46:E47)</f>
        <v>6185.9</v>
      </c>
      <c r="F48" s="51">
        <f>SUM(F46:F47)</f>
        <v>0</v>
      </c>
      <c r="G48" s="51">
        <f>SUM(G46:G47)</f>
        <v>1014.899999999998</v>
      </c>
      <c r="H48" s="51">
        <f>SUM(H46:H47)</f>
        <v>0</v>
      </c>
      <c r="I48" s="84">
        <f t="shared" si="1"/>
        <v>16.406666774438612</v>
      </c>
    </row>
    <row r="49" spans="2:9" ht="15.75" customHeight="1" x14ac:dyDescent="0.2">
      <c r="B49" s="86" t="s">
        <v>75</v>
      </c>
      <c r="C49" s="48">
        <v>-100.8</v>
      </c>
      <c r="D49" s="50"/>
      <c r="E49" s="48">
        <v>-247.7</v>
      </c>
      <c r="F49" s="50"/>
      <c r="G49" s="50">
        <f>C49-E49</f>
        <v>146.89999999999998</v>
      </c>
      <c r="H49" s="50"/>
      <c r="I49" s="87">
        <f t="shared" si="1"/>
        <v>-59.305611626968101</v>
      </c>
    </row>
    <row r="50" spans="2:9" ht="15.75" customHeight="1" thickBot="1" x14ac:dyDescent="0.25">
      <c r="B50" s="93" t="s">
        <v>76</v>
      </c>
      <c r="C50" s="61">
        <f>SUM(C48+C49)</f>
        <v>7099.9999999999973</v>
      </c>
      <c r="D50" s="52"/>
      <c r="E50" s="61">
        <f>SUM(E48+E49)</f>
        <v>5938.2</v>
      </c>
      <c r="F50" s="52"/>
      <c r="G50" s="61">
        <f>SUM(G46+G47+G49)</f>
        <v>1161.7999999999979</v>
      </c>
      <c r="H50" s="52"/>
      <c r="I50" s="94">
        <f t="shared" si="1"/>
        <v>19.564851301741236</v>
      </c>
    </row>
    <row r="51" spans="2:9" ht="13.5" hidden="1" customHeight="1" thickTop="1" x14ac:dyDescent="0.2">
      <c r="B51" s="8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95">
        <f t="shared" si="1"/>
        <v>0</v>
      </c>
    </row>
    <row r="52" spans="2:9" ht="14.25" hidden="1" customHeight="1" thickTop="1" thickBot="1" x14ac:dyDescent="0.25">
      <c r="B52" s="93" t="s">
        <v>70</v>
      </c>
      <c r="C52" s="67">
        <f>SUM(C50-C51)</f>
        <v>5697.5999999999967</v>
      </c>
      <c r="D52" s="51"/>
      <c r="E52" s="67">
        <f>SUM(E50-E51)</f>
        <v>4535.7999999999993</v>
      </c>
      <c r="F52" s="56"/>
      <c r="G52" s="67">
        <f>SUM(G50-G51)</f>
        <v>1161.7999999999979</v>
      </c>
      <c r="H52" s="52"/>
      <c r="I52" s="84">
        <f>G52/E52*100</f>
        <v>25.61400414480352</v>
      </c>
    </row>
    <row r="53" spans="2:9" ht="13.5" hidden="1" customHeight="1" thickTop="1" x14ac:dyDescent="0.2">
      <c r="B53" s="8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95">
        <f>G53/E53*100</f>
        <v>0</v>
      </c>
    </row>
    <row r="54" spans="2:9" ht="14.25" hidden="1" customHeight="1" thickTop="1" thickBot="1" x14ac:dyDescent="0.25">
      <c r="B54" s="93" t="s">
        <v>72</v>
      </c>
      <c r="C54" s="67">
        <f>SUM(C52-C53)</f>
        <v>4840.0999999999967</v>
      </c>
      <c r="D54" s="51"/>
      <c r="E54" s="67">
        <f>SUM(E52-E53)</f>
        <v>3678.2999999999993</v>
      </c>
      <c r="F54" s="51">
        <f>SUM(F52-F53)</f>
        <v>0</v>
      </c>
      <c r="G54" s="67">
        <f>SUM(G52-G53)</f>
        <v>1161.7999999999979</v>
      </c>
      <c r="H54" s="51">
        <f>SUM(H52-H53)</f>
        <v>0</v>
      </c>
      <c r="I54" s="84">
        <f>G54/E54*100</f>
        <v>31.585243182992091</v>
      </c>
    </row>
    <row r="55" spans="2:9" ht="13.5" hidden="1" customHeight="1" thickTop="1" x14ac:dyDescent="0.2">
      <c r="B55" s="86" t="s">
        <v>73</v>
      </c>
      <c r="C55" s="65">
        <v>701.7</v>
      </c>
      <c r="D55" s="53"/>
      <c r="E55" s="65">
        <v>701.7</v>
      </c>
      <c r="F55" s="49"/>
      <c r="G55" s="66">
        <f>C55-E55</f>
        <v>0</v>
      </c>
      <c r="H55" s="50"/>
      <c r="I55" s="95">
        <f>G55/E55*100</f>
        <v>0</v>
      </c>
    </row>
    <row r="56" spans="2:9" ht="14.25" hidden="1" customHeight="1" thickTop="1" thickBot="1" x14ac:dyDescent="0.25">
      <c r="B56" s="93" t="s">
        <v>39</v>
      </c>
      <c r="C56" s="67">
        <f>SUM(C52-C53+C55)</f>
        <v>5541.7999999999965</v>
      </c>
      <c r="D56" s="51"/>
      <c r="E56" s="67">
        <f>SUM(E52-E53+E55)</f>
        <v>4379.9999999999991</v>
      </c>
      <c r="F56" s="56"/>
      <c r="G56" s="67">
        <f>SUM(G52-G53+G55)</f>
        <v>1161.7999999999979</v>
      </c>
      <c r="H56" s="52"/>
      <c r="I56" s="96">
        <f>G56/E56*100</f>
        <v>26.525114155251099</v>
      </c>
    </row>
    <row r="57" spans="2:9" ht="14.25" thickTop="1" thickBot="1" x14ac:dyDescent="0.25">
      <c r="B57" s="97"/>
      <c r="C57" s="98"/>
      <c r="D57" s="98"/>
      <c r="E57" s="98"/>
      <c r="F57" s="98"/>
      <c r="G57" s="99"/>
      <c r="H57" s="99"/>
      <c r="I57" s="10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NOV 2018-2017</vt:lpstr>
      <vt:lpstr>ESTAD.RESULT. NOV 2018-2017</vt:lpstr>
      <vt:lpstr>'BALANCE NOV 2018-2017'!Área_de_impresión</vt:lpstr>
      <vt:lpstr>'ESTAD.RESULT. NOV 2018-2017'!Área_de_impresión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2018-12-05T14:22:02Z</cp:lastPrinted>
  <dcterms:created xsi:type="dcterms:W3CDTF">2014-11-04T23:55:13Z</dcterms:created>
  <dcterms:modified xsi:type="dcterms:W3CDTF">2019-01-02T16:17:18Z</dcterms:modified>
</cp:coreProperties>
</file>