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1700" windowHeight="6960" tabRatio="763" activeTab="1"/>
  </bookViews>
  <sheets>
    <sheet name="Balance" sheetId="1" r:id="rId1"/>
    <sheet name="ResultadoOK" sheetId="2" r:id="rId2"/>
    <sheet name="flujo dic2011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<sst xmlns="http://schemas.openxmlformats.org/spreadsheetml/2006/main" count="188" uniqueCount="121">
  <si>
    <t>Activo</t>
  </si>
  <si>
    <t>Impuestos</t>
  </si>
  <si>
    <t>Cuentas por pagar</t>
  </si>
  <si>
    <t>Patrimonio:</t>
  </si>
  <si>
    <t>Capital social</t>
  </si>
  <si>
    <t>Reservas de capital:</t>
  </si>
  <si>
    <t>Reserva legal</t>
  </si>
  <si>
    <t>Resultados del período</t>
  </si>
  <si>
    <t>(Casa de Corredores de Bolsa)</t>
  </si>
  <si>
    <t>Ingresos de operación:</t>
  </si>
  <si>
    <t>Ingresos diversos</t>
  </si>
  <si>
    <t>Menos:</t>
  </si>
  <si>
    <t>Gastos de operación:</t>
  </si>
  <si>
    <t>Gastos generales de administración y de personal</t>
  </si>
  <si>
    <t xml:space="preserve">  de operaciones bursátiles</t>
  </si>
  <si>
    <t>Resultado de operación</t>
  </si>
  <si>
    <t>Ingresos financieros:</t>
  </si>
  <si>
    <t>Gastos financieros:</t>
  </si>
  <si>
    <t>Flujos de efectivo por actividades de operación:</t>
  </si>
  <si>
    <t>Otros ingresos relativos a operación</t>
  </si>
  <si>
    <t xml:space="preserve">Pago de remuneraciones y beneficios sociales </t>
  </si>
  <si>
    <t>Pagos por costos de servicios</t>
  </si>
  <si>
    <t>Otros pagos relativos a operación</t>
  </si>
  <si>
    <t>Rendimiento por cobrar</t>
  </si>
  <si>
    <t>Gastos de operación de servicios bursátiles</t>
  </si>
  <si>
    <t>Activos intangibles</t>
  </si>
  <si>
    <t xml:space="preserve">Gastos por obligaciones con instituciones financieras  </t>
  </si>
  <si>
    <t>Flujos de efectivo por actividades de financiamiento:</t>
  </si>
  <si>
    <t>Cargos y abonos por cambios netos en activos y pasivos:</t>
  </si>
  <si>
    <t xml:space="preserve"> </t>
  </si>
  <si>
    <t>Cuentas por pagar relacionadas</t>
  </si>
  <si>
    <t>Estados de Flujos de Efectivo</t>
  </si>
  <si>
    <t>Véanse notas que acompañan a los estados financieros.</t>
  </si>
  <si>
    <t>Ingresos por inversiones permanentes</t>
  </si>
  <si>
    <t>Flujos de efectivo por actividades de inversión:</t>
  </si>
  <si>
    <t>Nota</t>
  </si>
  <si>
    <t>Pasivo</t>
  </si>
  <si>
    <t>Total patrimonio</t>
  </si>
  <si>
    <t>LAFISE VALORES DE EL SALVADOR, S.A. DE C.V.</t>
  </si>
  <si>
    <t>Total activo</t>
  </si>
  <si>
    <t>Total pasivo</t>
  </si>
  <si>
    <t>Más:</t>
  </si>
  <si>
    <t>Amortización de préstamos</t>
  </si>
  <si>
    <t>Capital:</t>
  </si>
  <si>
    <t>(San Salvador, República de El Salvador)</t>
  </si>
  <si>
    <t>Cuentas y documentos por cobrar</t>
  </si>
  <si>
    <t xml:space="preserve">Impuestos </t>
  </si>
  <si>
    <t>Ingresos por servicios</t>
  </si>
  <si>
    <t>Ingresos por intereses y dividendos</t>
  </si>
  <si>
    <t xml:space="preserve">   de actividades de operación</t>
  </si>
  <si>
    <t xml:space="preserve">Conciliación del resultado neto con el efectivo y equivalentes de  </t>
  </si>
  <si>
    <t>Depósitos restringidos</t>
  </si>
  <si>
    <t>Gastos pagados por anticipado</t>
  </si>
  <si>
    <t>Ingresos de aportes de accionistas</t>
  </si>
  <si>
    <t>Saldo de efectivo y equivalentes de efectivo al inicio del ejercicio</t>
  </si>
  <si>
    <t>Pago por compra de inversiones permanentes</t>
  </si>
  <si>
    <t>Disminución de efectivo y equivalentes de efectivo provenientes</t>
  </si>
  <si>
    <t>Bancos y otras instituciones financieras</t>
  </si>
  <si>
    <t>Inversiones financieras a largo plazo</t>
  </si>
  <si>
    <t>Revaluaciones</t>
  </si>
  <si>
    <t>Revaluaciones de inversiones</t>
  </si>
  <si>
    <t>de actividades de operación</t>
  </si>
  <si>
    <t>de actividades de inversión</t>
  </si>
  <si>
    <t>Aumento de efectivo y equivalentes de efectivo provenientes</t>
  </si>
  <si>
    <t>de actividades de financiamiento</t>
  </si>
  <si>
    <t>Resultados:</t>
  </si>
  <si>
    <t>Resultados acumulados de ejercicios anteriores</t>
  </si>
  <si>
    <t>Saldo de efectivo y equivalentes de efectivo al final del ejercicio</t>
  </si>
  <si>
    <t>efectivo (utilizados en) provenientes de las actividades de operación</t>
  </si>
  <si>
    <t>Cuentas y documentos por cobrar relacionadas</t>
  </si>
  <si>
    <t>Efectivo recibido por venta de inversión</t>
  </si>
  <si>
    <t>Utilidad (pérdida) del período</t>
  </si>
  <si>
    <t>Utilidad (pérdida) antes de intereses</t>
  </si>
  <si>
    <t>Activos corrientes:</t>
  </si>
  <si>
    <t>Activos no corrientes:</t>
  </si>
  <si>
    <t>Pasivos corrientes:</t>
  </si>
  <si>
    <t>Total pasivo más patrimonio</t>
  </si>
  <si>
    <t>Disminución (aumento) neto de efectivo y equivalentes de efectivo</t>
  </si>
  <si>
    <t>Por los años terminados el 31 de diciembre de 2011 y 2010</t>
  </si>
  <si>
    <t>(Cifras en Dólares de los Estados Unidos de América)</t>
  </si>
  <si>
    <t>Sandra María Munguia</t>
  </si>
  <si>
    <t>Jaqueline de Palacios</t>
  </si>
  <si>
    <t xml:space="preserve">       Vicepresidente</t>
  </si>
  <si>
    <t xml:space="preserve">       Contador</t>
  </si>
  <si>
    <t xml:space="preserve">    KPMG, S.A.</t>
  </si>
  <si>
    <t>Auditores Externos</t>
  </si>
  <si>
    <t>Impuestos por pagar propios</t>
  </si>
  <si>
    <t>Cuentas y documentos por cobrar clientes</t>
  </si>
  <si>
    <t xml:space="preserve">Obligaciones por pagar con partes relacionadas </t>
  </si>
  <si>
    <t>5, 12</t>
  </si>
  <si>
    <t>Reserva legal (7%)</t>
  </si>
  <si>
    <t>Cuentas y documentos por cobrar con partes relacionadas</t>
  </si>
  <si>
    <t>12, 16</t>
  </si>
  <si>
    <t>6, 14</t>
  </si>
  <si>
    <t xml:space="preserve">     Vicepresidenta</t>
  </si>
  <si>
    <t>Sandra María Munguía</t>
  </si>
  <si>
    <t>Impuesto Sobre la Renta</t>
  </si>
  <si>
    <t>Utilidad antes de Impuestos</t>
  </si>
  <si>
    <t xml:space="preserve">Utilidad Neta </t>
  </si>
  <si>
    <t xml:space="preserve">                           Zelaya Rivas Asociados, SA de CV</t>
  </si>
  <si>
    <t xml:space="preserve">          Jaqueline de Palacios</t>
  </si>
  <si>
    <t xml:space="preserve">Francisco Antonio Paíz </t>
  </si>
  <si>
    <t>Sandra María Munguía        Francisco Antonio Paíz</t>
  </si>
  <si>
    <t>Vicepresidenta                      Gerente administrativo</t>
  </si>
  <si>
    <t xml:space="preserve">               Contadora General</t>
  </si>
  <si>
    <t xml:space="preserve">  Gerente Administrativo</t>
  </si>
  <si>
    <t xml:space="preserve">                                                        (Casa de Corredores de Bolsa)</t>
  </si>
  <si>
    <t xml:space="preserve">                                             (San Salvador, República de El Salvador)</t>
  </si>
  <si>
    <t xml:space="preserve">                                (Cifras en Dólares de los Estados Unidos de América)</t>
  </si>
  <si>
    <t xml:space="preserve">            (Compañía Salvadoreña Subsidiaria de Finance Exchange and Trading Corp.)</t>
  </si>
  <si>
    <t xml:space="preserve">                                          LAFISE VALORES DE EL SALVADOR, S.A. DE C.V.</t>
  </si>
  <si>
    <t xml:space="preserve">                  (Compañía Salvadoreña Subsidiaria de Finance Exchange and Trading Corp.)</t>
  </si>
  <si>
    <t xml:space="preserve">                                              (San Salvador, República de El Salvador)</t>
  </si>
  <si>
    <t xml:space="preserve">                                    (Cifras en Dólares de los Estados Unidos de América)</t>
  </si>
  <si>
    <t xml:space="preserve">                             LAFISE VALORES DE EL SALVADOR, SA DE CV</t>
  </si>
  <si>
    <t>Gastos pagados x anticipado</t>
  </si>
  <si>
    <t xml:space="preserve">Ingresos por servicios de operaciones bursátiles </t>
  </si>
  <si>
    <t xml:space="preserve">         Jaqueline de Palacios</t>
  </si>
  <si>
    <t xml:space="preserve">            Contadora General</t>
  </si>
  <si>
    <t xml:space="preserve">                                        Estado de Resultados al 30 de noviembre de 2018</t>
  </si>
  <si>
    <t xml:space="preserve">                                            Balance General al 30 de noviembre de 2018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</si>
</sst>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00000000000_);\(#,##0.0000000000000\)"/>
    <numFmt numFmtId="167" formatCode="#,##0.0_);\(#,##0.0\)"/>
    <numFmt numFmtId="168" formatCode="#,##0.000_);\(#,##0.000\)"/>
    <numFmt numFmtId="169" formatCode="#,##0.0000_);\(#,##0.0000\)"/>
    <numFmt numFmtId="170" formatCode="#,##0.00000_);\(#,##0.00000\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#,##0.00000000000_);\(#,##0.00000000000\)"/>
    <numFmt numFmtId="175" formatCode="#,##0.000000000000_);\(#,##0.000000000000\)"/>
    <numFmt numFmtId="176" formatCode="#,##0.0000000000_);\(#,##0.0000000000\)"/>
    <numFmt numFmtId="177" formatCode="_(* #,##0.0_);_(* \(#,##0.0\);_(* &quot;-&quot;??_);_(@_)"/>
    <numFmt numFmtId="178" formatCode="_(* #,##0.0_);_(* \(#,##0.0\);_(* &quot;-&quot;_);_(@_)"/>
    <numFmt numFmtId="179" formatCode="_(* #,##0.00_);_(* \(#,##0.00\);_(* &quot;-&quot;_);_(@_)"/>
    <numFmt numFmtId="180" formatCode="_(* #,##0.0_);_(* \(#,##0.0\);_(* &quot;-&quot;?_);_(@_)"/>
    <numFmt numFmtId="181" formatCode="#,##0.0"/>
    <numFmt numFmtId="182" formatCode="#,##0.000"/>
    <numFmt numFmtId="183" formatCode="_(* #,##0.000_);_(* \(#,##0.000\);_(* &quot;-&quot;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56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58" applyFont="1" applyFill="1" applyAlignment="1">
      <alignment/>
      <protection/>
    </xf>
    <xf numFmtId="0" fontId="2" fillId="0" borderId="0" xfId="58" applyNumberFormat="1" applyFont="1" applyFill="1" applyAlignment="1">
      <alignment horizontal="right"/>
      <protection/>
    </xf>
    <xf numFmtId="0" fontId="2" fillId="0" borderId="0" xfId="58" applyFont="1" applyFill="1">
      <alignment/>
      <protection/>
    </xf>
    <xf numFmtId="0" fontId="2" fillId="0" borderId="10" xfId="58" applyFont="1" applyFill="1" applyBorder="1">
      <alignment/>
      <protection/>
    </xf>
    <xf numFmtId="37" fontId="2" fillId="0" borderId="0" xfId="37" applyNumberFormat="1" applyFont="1" applyFill="1" applyAlignment="1">
      <alignment/>
    </xf>
    <xf numFmtId="37" fontId="2" fillId="0" borderId="11" xfId="37" applyNumberFormat="1" applyFont="1" applyFill="1" applyBorder="1" applyAlignment="1">
      <alignment horizontal="right"/>
    </xf>
    <xf numFmtId="37" fontId="2" fillId="0" borderId="0" xfId="37" applyNumberFormat="1" applyFont="1" applyFill="1" applyBorder="1" applyAlignment="1">
      <alignment horizontal="right"/>
    </xf>
    <xf numFmtId="37" fontId="2" fillId="0" borderId="11" xfId="37" applyNumberFormat="1" applyFont="1" applyFill="1" applyBorder="1" applyAlignment="1">
      <alignment/>
    </xf>
    <xf numFmtId="37" fontId="2" fillId="0" borderId="0" xfId="37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vertical="top"/>
    </xf>
    <xf numFmtId="43" fontId="2" fillId="0" borderId="0" xfId="37" applyFont="1" applyFill="1" applyAlignment="1">
      <alignment/>
    </xf>
    <xf numFmtId="3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11" xfId="37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56" applyFont="1" applyFill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Fill="1" applyBorder="1">
      <alignment/>
      <protection/>
    </xf>
    <xf numFmtId="0" fontId="5" fillId="0" borderId="0" xfId="56" applyFont="1" applyFill="1" applyAlignment="1">
      <alignment horizontal="center"/>
      <protection/>
    </xf>
    <xf numFmtId="0" fontId="4" fillId="0" borderId="0" xfId="56" applyFont="1" applyFill="1">
      <alignment/>
      <protection/>
    </xf>
    <xf numFmtId="37" fontId="2" fillId="0" borderId="0" xfId="56" applyNumberFormat="1" applyFont="1" applyFill="1">
      <alignment/>
      <protection/>
    </xf>
    <xf numFmtId="37" fontId="2" fillId="0" borderId="0" xfId="56" applyNumberFormat="1" applyFont="1" applyFill="1" applyBorder="1">
      <alignment/>
      <protection/>
    </xf>
    <xf numFmtId="37" fontId="2" fillId="0" borderId="11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4" fillId="0" borderId="0" xfId="56" applyFont="1" applyFill="1" applyBorder="1">
      <alignment/>
      <protection/>
    </xf>
    <xf numFmtId="37" fontId="4" fillId="0" borderId="0" xfId="56" applyNumberFormat="1" applyFont="1" applyFill="1" applyBorder="1">
      <alignment/>
      <protection/>
    </xf>
    <xf numFmtId="37" fontId="2" fillId="0" borderId="12" xfId="37" applyNumberFormat="1" applyFont="1" applyFill="1" applyBorder="1" applyAlignment="1">
      <alignment/>
    </xf>
    <xf numFmtId="0" fontId="2" fillId="0" borderId="0" xfId="56" applyFont="1" applyFill="1" applyAlignment="1">
      <alignment horizontal="left" indent="1"/>
      <protection/>
    </xf>
    <xf numFmtId="37" fontId="2" fillId="0" borderId="12" xfId="37" applyNumberFormat="1" applyFont="1" applyFill="1" applyBorder="1" applyAlignment="1">
      <alignment horizontal="right"/>
    </xf>
    <xf numFmtId="0" fontId="7" fillId="0" borderId="0" xfId="56" applyFont="1" applyFill="1">
      <alignment/>
      <protection/>
    </xf>
    <xf numFmtId="166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39" fontId="2" fillId="0" borderId="0" xfId="37" applyNumberFormat="1" applyFont="1" applyFill="1" applyAlignment="1">
      <alignment/>
    </xf>
    <xf numFmtId="39" fontId="2" fillId="0" borderId="0" xfId="37" applyNumberFormat="1" applyFont="1" applyFill="1" applyBorder="1" applyAlignment="1">
      <alignment/>
    </xf>
    <xf numFmtId="39" fontId="2" fillId="0" borderId="11" xfId="37" applyNumberFormat="1" applyFont="1" applyFill="1" applyBorder="1" applyAlignment="1">
      <alignment/>
    </xf>
    <xf numFmtId="39" fontId="2" fillId="0" borderId="11" xfId="0" applyNumberFormat="1" applyFont="1" applyFill="1" applyBorder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37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37" applyNumberFormat="1" applyFont="1" applyFill="1" applyBorder="1" applyAlignment="1">
      <alignment horizontal="right"/>
    </xf>
    <xf numFmtId="39" fontId="2" fillId="0" borderId="13" xfId="37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6" fillId="0" borderId="0" xfId="37" applyNumberFormat="1" applyFont="1" applyFill="1" applyAlignment="1">
      <alignment/>
    </xf>
    <xf numFmtId="39" fontId="6" fillId="0" borderId="0" xfId="37" applyNumberFormat="1" applyFont="1" applyFill="1" applyBorder="1" applyAlignment="1">
      <alignment/>
    </xf>
    <xf numFmtId="39" fontId="2" fillId="0" borderId="0" xfId="37" applyNumberFormat="1" applyFont="1" applyAlignment="1">
      <alignment/>
    </xf>
    <xf numFmtId="0" fontId="2" fillId="0" borderId="0" xfId="58" applyFont="1" applyFill="1" applyBorder="1">
      <alignment/>
      <protection/>
    </xf>
    <xf numFmtId="0" fontId="2" fillId="0" borderId="0" xfId="58" applyNumberFormat="1" applyFont="1" applyFill="1" applyBorder="1" applyAlignment="1">
      <alignment horizontal="right"/>
      <protection/>
    </xf>
    <xf numFmtId="39" fontId="4" fillId="0" borderId="13" xfId="37" applyNumberFormat="1" applyFont="1" applyFill="1" applyBorder="1" applyAlignment="1">
      <alignment horizontal="right"/>
    </xf>
    <xf numFmtId="39" fontId="2" fillId="0" borderId="0" xfId="0" applyNumberFormat="1" applyFont="1" applyBorder="1" applyAlignment="1">
      <alignment/>
    </xf>
    <xf numFmtId="39" fontId="4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2 2 2" xfId="52"/>
    <cellStyle name="Currency" xfId="53"/>
    <cellStyle name="Currency [0]" xfId="54"/>
    <cellStyle name="Neutral" xfId="55"/>
    <cellStyle name="Normal 2" xfId="56"/>
    <cellStyle name="Normal 2 2" xfId="57"/>
    <cellStyle name="Normal_Bal, Utl, Fluj y anex" xfId="58"/>
    <cellStyle name="Notas" xfId="59"/>
    <cellStyle name="Percent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114300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ELA-DC-01\Backups\Jaqueline%20de%20Palacios\Desktop\ESCRITORIO\Documents\ESTADOS%20FINANCIEROS\VALORES\EF%20SUPER%202011\DICIEMBRE\Estados%20financieros%20DIC2011%20VALORES%20OK%20SU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esultado"/>
      <sheetName val="Patrimonio"/>
      <sheetName val="Flujo de Efectivo final"/>
      <sheetName val="Operaciones bursátiles"/>
      <sheetName val="HOJA"/>
    </sheetNames>
    <sheetDataSet>
      <sheetData sheetId="1">
        <row r="35">
          <cell r="I35">
            <v>4963</v>
          </cell>
        </row>
      </sheetData>
      <sheetData sheetId="5">
        <row r="12">
          <cell r="D12">
            <v>7773</v>
          </cell>
        </row>
        <row r="13">
          <cell r="K13">
            <v>5194</v>
          </cell>
        </row>
        <row r="15">
          <cell r="J15">
            <v>16229</v>
          </cell>
        </row>
        <row r="16">
          <cell r="J16">
            <v>1330</v>
          </cell>
        </row>
        <row r="18">
          <cell r="J18">
            <v>173</v>
          </cell>
        </row>
        <row r="19">
          <cell r="K19">
            <v>-11908</v>
          </cell>
        </row>
        <row r="24">
          <cell r="J24">
            <v>1370</v>
          </cell>
        </row>
        <row r="25">
          <cell r="J25">
            <v>-758</v>
          </cell>
        </row>
        <row r="27">
          <cell r="J27">
            <v>-23260</v>
          </cell>
        </row>
        <row r="40">
          <cell r="D40">
            <v>85102</v>
          </cell>
        </row>
        <row r="41">
          <cell r="H41">
            <v>20524</v>
          </cell>
        </row>
        <row r="47">
          <cell r="H47">
            <v>-740</v>
          </cell>
        </row>
        <row r="48">
          <cell r="H48">
            <v>-98704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4:N67"/>
  <sheetViews>
    <sheetView showGridLines="0" zoomScale="130" zoomScaleNormal="130" zoomScaleSheetLayoutView="90" zoomScalePageLayoutView="0" workbookViewId="0" topLeftCell="A1">
      <selection activeCell="A13" sqref="A13"/>
    </sheetView>
  </sheetViews>
  <sheetFormatPr defaultColWidth="11.421875" defaultRowHeight="11.25" customHeight="1"/>
  <cols>
    <col min="1" max="1" width="1.1484375" style="13" customWidth="1"/>
    <col min="2" max="2" width="1.7109375" style="13" customWidth="1"/>
    <col min="3" max="3" width="2.7109375" style="13" customWidth="1"/>
    <col min="4" max="4" width="2.00390625" style="13" customWidth="1"/>
    <col min="5" max="5" width="42.421875" style="13" customWidth="1"/>
    <col min="6" max="6" width="4.8515625" style="14" hidden="1" customWidth="1"/>
    <col min="7" max="7" width="8.28125" style="13" customWidth="1"/>
    <col min="8" max="8" width="23.7109375" style="13" customWidth="1"/>
    <col min="9" max="9" width="3.7109375" style="13" hidden="1" customWidth="1"/>
    <col min="10" max="10" width="0.42578125" style="13" hidden="1" customWidth="1"/>
    <col min="11" max="11" width="11.421875" style="17" customWidth="1"/>
    <col min="12" max="16384" width="11.421875" style="13" customWidth="1"/>
  </cols>
  <sheetData>
    <row r="4" spans="1:10" ht="15.75" customHeight="1">
      <c r="A4" s="16" t="s">
        <v>110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.75" customHeight="1">
      <c r="A5" s="13" t="s">
        <v>106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.75" customHeight="1">
      <c r="A6" s="73" t="s">
        <v>109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.75" customHeight="1">
      <c r="A7" s="3" t="s">
        <v>107</v>
      </c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 customHeight="1">
      <c r="A9" s="73" t="s">
        <v>120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5.75" customHeight="1" hidden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72" t="s">
        <v>29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5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.75" customHeight="1" thickBot="1">
      <c r="A13" s="4" t="s">
        <v>108</v>
      </c>
      <c r="B13" s="4"/>
      <c r="C13" s="4"/>
      <c r="D13" s="4"/>
      <c r="E13" s="4"/>
      <c r="F13" s="4"/>
      <c r="G13" s="4"/>
      <c r="H13" s="4"/>
      <c r="I13" s="5"/>
      <c r="J13" s="4"/>
    </row>
    <row r="14" spans="1:10" ht="10.5" customHeight="1" thickTop="1">
      <c r="A14" s="67"/>
      <c r="B14" s="67"/>
      <c r="C14" s="67"/>
      <c r="D14" s="67"/>
      <c r="E14" s="67"/>
      <c r="F14" s="67"/>
      <c r="G14" s="67"/>
      <c r="H14" s="67"/>
      <c r="I14" s="68"/>
      <c r="J14" s="7"/>
    </row>
    <row r="15" spans="1:9" ht="15" customHeight="1">
      <c r="A15" s="19" t="s">
        <v>0</v>
      </c>
      <c r="I15" s="17"/>
    </row>
    <row r="16" spans="1:10" ht="15" customHeight="1">
      <c r="A16" s="16" t="s">
        <v>73</v>
      </c>
      <c r="E16" s="20"/>
      <c r="H16" s="55">
        <f>SUM(H17:H23)</f>
        <v>270237.91000000003</v>
      </c>
      <c r="I16" s="54"/>
      <c r="J16" s="55">
        <v>33485.21</v>
      </c>
    </row>
    <row r="17" spans="2:12" ht="15" customHeight="1">
      <c r="B17" s="13" t="s">
        <v>57</v>
      </c>
      <c r="F17" s="14">
        <v>4</v>
      </c>
      <c r="H17" s="63">
        <v>88422.1</v>
      </c>
      <c r="I17" s="54"/>
      <c r="J17" s="53">
        <v>4525.44</v>
      </c>
      <c r="L17" s="13" t="s">
        <v>29</v>
      </c>
    </row>
    <row r="18" spans="2:10" ht="15" customHeight="1">
      <c r="B18" s="13" t="s">
        <v>87</v>
      </c>
      <c r="F18" s="14" t="s">
        <v>29</v>
      </c>
      <c r="H18" s="53">
        <v>0</v>
      </c>
      <c r="I18" s="54"/>
      <c r="J18" s="53">
        <v>25000</v>
      </c>
    </row>
    <row r="19" spans="2:10" ht="15" customHeight="1">
      <c r="B19" s="13" t="s">
        <v>91</v>
      </c>
      <c r="F19" s="14">
        <v>6</v>
      </c>
      <c r="H19" s="53">
        <v>167986.76</v>
      </c>
      <c r="I19" s="54"/>
      <c r="J19" s="53">
        <v>0</v>
      </c>
    </row>
    <row r="20" spans="2:10" ht="15" customHeight="1">
      <c r="B20" s="13" t="s">
        <v>23</v>
      </c>
      <c r="H20" s="53">
        <v>318.75</v>
      </c>
      <c r="I20" s="54"/>
      <c r="J20" s="53">
        <v>1512.5</v>
      </c>
    </row>
    <row r="21" spans="2:10" ht="15" customHeight="1">
      <c r="B21" s="13" t="s">
        <v>1</v>
      </c>
      <c r="H21" s="53">
        <v>12372.3</v>
      </c>
      <c r="I21" s="54"/>
      <c r="J21" s="53"/>
    </row>
    <row r="22" spans="2:10" ht="15" customHeight="1">
      <c r="B22" s="13" t="s">
        <v>115</v>
      </c>
      <c r="H22" s="55">
        <v>1138</v>
      </c>
      <c r="I22" s="54"/>
      <c r="J22" s="55">
        <v>2447.27</v>
      </c>
    </row>
    <row r="23" spans="8:14" ht="9.75" customHeight="1">
      <c r="H23" s="54"/>
      <c r="I23" s="54"/>
      <c r="J23" s="54"/>
      <c r="N23" s="13" t="s">
        <v>29</v>
      </c>
    </row>
    <row r="24" spans="8:12" ht="15" customHeight="1" hidden="1">
      <c r="H24" s="54"/>
      <c r="I24" s="54"/>
      <c r="J24" s="54"/>
      <c r="L24" s="21"/>
    </row>
    <row r="25" spans="1:12" ht="15" customHeight="1">
      <c r="A25" s="16" t="s">
        <v>74</v>
      </c>
      <c r="H25" s="56">
        <f>+H26+H27+H28</f>
        <v>113573.43000000001</v>
      </c>
      <c r="I25" s="59"/>
      <c r="J25" s="56">
        <v>233581.83</v>
      </c>
      <c r="L25" s="22"/>
    </row>
    <row r="26" spans="2:12" ht="15" customHeight="1">
      <c r="B26" s="13" t="s">
        <v>58</v>
      </c>
      <c r="F26" s="14">
        <v>5</v>
      </c>
      <c r="H26" s="53">
        <v>111274.41</v>
      </c>
      <c r="I26" s="54"/>
      <c r="J26" s="53">
        <v>230580.71</v>
      </c>
      <c r="K26" s="17" t="s">
        <v>29</v>
      </c>
      <c r="L26" s="23"/>
    </row>
    <row r="27" spans="2:12" ht="15" customHeight="1">
      <c r="B27" s="13" t="s">
        <v>25</v>
      </c>
      <c r="F27" s="14">
        <v>7</v>
      </c>
      <c r="H27" s="53">
        <v>2299.02</v>
      </c>
      <c r="I27" s="54"/>
      <c r="J27" s="55">
        <v>3001.12</v>
      </c>
      <c r="L27" s="24"/>
    </row>
    <row r="28" spans="2:12" ht="15" customHeight="1" hidden="1">
      <c r="B28" s="13" t="s">
        <v>115</v>
      </c>
      <c r="H28" s="53">
        <v>0</v>
      </c>
      <c r="I28" s="54"/>
      <c r="J28" s="54"/>
      <c r="L28" s="24"/>
    </row>
    <row r="29" spans="1:12" ht="15" customHeight="1" thickBot="1">
      <c r="A29" s="16" t="s">
        <v>39</v>
      </c>
      <c r="H29" s="57">
        <f>+H16+H25</f>
        <v>383811.34</v>
      </c>
      <c r="I29" s="59"/>
      <c r="J29" s="57">
        <v>267067.04</v>
      </c>
      <c r="K29" s="25"/>
      <c r="L29" s="26">
        <f>H29</f>
        <v>383811.34</v>
      </c>
    </row>
    <row r="30" spans="5:10" ht="6" customHeight="1" thickTop="1">
      <c r="E30" s="13" t="s">
        <v>29</v>
      </c>
      <c r="H30" s="53"/>
      <c r="I30" s="54"/>
      <c r="J30" s="53"/>
    </row>
    <row r="31" spans="1:10" ht="15" customHeight="1">
      <c r="A31" s="19" t="s">
        <v>36</v>
      </c>
      <c r="F31" s="15"/>
      <c r="G31" s="20"/>
      <c r="H31" s="64"/>
      <c r="I31" s="65"/>
      <c r="J31" s="64"/>
    </row>
    <row r="32" spans="1:10" ht="15" customHeight="1">
      <c r="A32" s="16" t="s">
        <v>75</v>
      </c>
      <c r="H32" s="55">
        <f>SUM(H33:H35)</f>
        <v>9181.04</v>
      </c>
      <c r="I32" s="54"/>
      <c r="J32" s="55">
        <v>3417.1200000000003</v>
      </c>
    </row>
    <row r="33" spans="2:10" ht="15" customHeight="1">
      <c r="B33" s="13" t="s">
        <v>2</v>
      </c>
      <c r="H33" s="54">
        <v>8752.29</v>
      </c>
      <c r="I33" s="54"/>
      <c r="J33" s="54">
        <v>3156.76</v>
      </c>
    </row>
    <row r="34" spans="2:10" ht="15" customHeight="1">
      <c r="B34" s="13" t="s">
        <v>86</v>
      </c>
      <c r="H34" s="55">
        <v>428.75</v>
      </c>
      <c r="I34" s="54"/>
      <c r="J34" s="54">
        <v>260.36</v>
      </c>
    </row>
    <row r="35" spans="1:10" ht="15" customHeight="1" hidden="1">
      <c r="A35" s="27"/>
      <c r="B35" s="13" t="s">
        <v>88</v>
      </c>
      <c r="F35" s="14">
        <v>6</v>
      </c>
      <c r="H35" s="55">
        <v>0</v>
      </c>
      <c r="I35" s="54"/>
      <c r="J35" s="55">
        <v>0</v>
      </c>
    </row>
    <row r="36" spans="1:10" ht="15" customHeight="1">
      <c r="A36" s="16" t="s">
        <v>40</v>
      </c>
      <c r="H36" s="56">
        <f>SUM(H33:H35)</f>
        <v>9181.04</v>
      </c>
      <c r="I36" s="59"/>
      <c r="J36" s="56">
        <v>3417.1200000000003</v>
      </c>
    </row>
    <row r="37" spans="8:12" ht="9" customHeight="1">
      <c r="H37" s="53"/>
      <c r="I37" s="54"/>
      <c r="J37" s="53"/>
      <c r="L37" s="32" t="s">
        <v>29</v>
      </c>
    </row>
    <row r="38" spans="1:10" ht="15" customHeight="1">
      <c r="A38" s="16" t="s">
        <v>3</v>
      </c>
      <c r="E38" s="28"/>
      <c r="H38" s="53"/>
      <c r="I38" s="54"/>
      <c r="J38" s="53"/>
    </row>
    <row r="39" spans="1:10" ht="15" customHeight="1">
      <c r="A39" s="16" t="s">
        <v>43</v>
      </c>
      <c r="H39" s="55">
        <f>+H40</f>
        <v>325176</v>
      </c>
      <c r="I39" s="54"/>
      <c r="J39" s="55">
        <v>325176</v>
      </c>
    </row>
    <row r="40" spans="2:10" ht="15" customHeight="1">
      <c r="B40" s="13" t="s">
        <v>4</v>
      </c>
      <c r="F40" s="14" t="s">
        <v>92</v>
      </c>
      <c r="H40" s="54">
        <v>325176</v>
      </c>
      <c r="I40" s="54"/>
      <c r="J40" s="54">
        <v>325176</v>
      </c>
    </row>
    <row r="41" spans="8:10" ht="5.25" customHeight="1">
      <c r="H41" s="53"/>
      <c r="I41" s="54"/>
      <c r="J41" s="53"/>
    </row>
    <row r="42" spans="1:11" ht="15" customHeight="1">
      <c r="A42" s="16" t="s">
        <v>5</v>
      </c>
      <c r="H42" s="55">
        <f>H43</f>
        <v>6940.0199999999995</v>
      </c>
      <c r="I42" s="54"/>
      <c r="J42" s="55">
        <v>3814</v>
      </c>
      <c r="K42" s="59"/>
    </row>
    <row r="43" spans="2:11" ht="12.75" customHeight="1">
      <c r="B43" s="13" t="s">
        <v>6</v>
      </c>
      <c r="F43" s="14">
        <v>12</v>
      </c>
      <c r="H43" s="66">
        <f>6143.82+339.33+456.87</f>
        <v>6940.0199999999995</v>
      </c>
      <c r="I43" s="54"/>
      <c r="J43" s="54">
        <v>3814</v>
      </c>
      <c r="K43" s="59"/>
    </row>
    <row r="44" spans="8:10" ht="5.25" customHeight="1">
      <c r="H44" s="54"/>
      <c r="I44" s="54"/>
      <c r="J44" s="54"/>
    </row>
    <row r="45" spans="1:10" ht="15" customHeight="1">
      <c r="A45" s="16" t="s">
        <v>59</v>
      </c>
      <c r="H45" s="55">
        <f>H46</f>
        <v>-726</v>
      </c>
      <c r="I45" s="54"/>
      <c r="J45" s="55">
        <v>7670.3</v>
      </c>
    </row>
    <row r="46" spans="1:12" ht="15" customHeight="1">
      <c r="A46" s="16"/>
      <c r="B46" s="13" t="s">
        <v>60</v>
      </c>
      <c r="F46" s="14" t="s">
        <v>89</v>
      </c>
      <c r="H46" s="54">
        <v>-726</v>
      </c>
      <c r="I46" s="54"/>
      <c r="J46" s="54">
        <v>7670.3</v>
      </c>
      <c r="K46" s="17" t="s">
        <v>29</v>
      </c>
      <c r="L46" s="29" t="s">
        <v>29</v>
      </c>
    </row>
    <row r="47" spans="8:12" ht="6" customHeight="1">
      <c r="H47" s="32"/>
      <c r="I47" s="32"/>
      <c r="J47" s="32"/>
      <c r="L47" s="13" t="s">
        <v>29</v>
      </c>
    </row>
    <row r="48" spans="1:10" ht="15" customHeight="1">
      <c r="A48" s="16" t="s">
        <v>65</v>
      </c>
      <c r="F48" s="14">
        <v>12</v>
      </c>
      <c r="H48" s="33">
        <f>+H49+H50</f>
        <v>43240.280000000006</v>
      </c>
      <c r="I48" s="60"/>
      <c r="J48" s="33">
        <v>-73010.38</v>
      </c>
    </row>
    <row r="49" spans="2:10" ht="15" customHeight="1">
      <c r="B49" s="3" t="s">
        <v>66</v>
      </c>
      <c r="H49" s="54">
        <f>-38469.75+5117.24</f>
        <v>-33352.51</v>
      </c>
      <c r="I49" s="54"/>
      <c r="J49" s="54">
        <v>-79862.55</v>
      </c>
    </row>
    <row r="50" spans="2:12" ht="15" customHeight="1">
      <c r="B50" s="13" t="s">
        <v>7</v>
      </c>
      <c r="H50" s="63">
        <f>ResultadoOK!I47</f>
        <v>76592.79000000001</v>
      </c>
      <c r="I50" s="54"/>
      <c r="J50" s="55">
        <v>6852.17</v>
      </c>
      <c r="L50" s="26" t="s">
        <v>29</v>
      </c>
    </row>
    <row r="51" spans="1:10" ht="15" customHeight="1">
      <c r="A51" s="16" t="s">
        <v>37</v>
      </c>
      <c r="H51" s="58">
        <f>H39+H42+H45+H48</f>
        <v>374630.30000000005</v>
      </c>
      <c r="I51" s="54"/>
      <c r="J51" s="58">
        <v>263649.92</v>
      </c>
    </row>
    <row r="52" spans="1:10" ht="15" customHeight="1" thickBot="1">
      <c r="A52" s="16" t="s">
        <v>76</v>
      </c>
      <c r="H52" s="61">
        <f>H32+H39+H42+H45+H48</f>
        <v>383811.34</v>
      </c>
      <c r="I52" s="59"/>
      <c r="J52" s="61">
        <v>267067.04</v>
      </c>
    </row>
    <row r="53" spans="8:12" ht="12" customHeight="1" thickTop="1">
      <c r="H53" s="8"/>
      <c r="I53" s="12"/>
      <c r="J53" s="8"/>
      <c r="L53" s="32">
        <f>H29-H52</f>
        <v>0</v>
      </c>
    </row>
    <row r="54" spans="8:10" ht="12" customHeight="1">
      <c r="H54" s="8"/>
      <c r="I54" s="12"/>
      <c r="J54" s="8"/>
    </row>
    <row r="55" spans="1:13" ht="15" customHeight="1">
      <c r="A55" s="16"/>
      <c r="H55" s="53"/>
      <c r="I55" s="12"/>
      <c r="J55" s="53"/>
      <c r="L55" s="32"/>
      <c r="M55" s="32" t="s">
        <v>29</v>
      </c>
    </row>
    <row r="56" spans="1:10" ht="6" customHeight="1">
      <c r="A56" s="16"/>
      <c r="H56" s="8"/>
      <c r="I56" s="12"/>
      <c r="J56" s="8"/>
    </row>
    <row r="57" spans="8:14" ht="11.25" customHeight="1">
      <c r="H57" s="59"/>
      <c r="I57" s="59"/>
      <c r="J57" s="32"/>
      <c r="N57" s="32">
        <f>I31-I54</f>
        <v>0</v>
      </c>
    </row>
    <row r="58" spans="1:10" ht="15" customHeight="1">
      <c r="A58" s="16"/>
      <c r="C58" s="16" t="s">
        <v>102</v>
      </c>
      <c r="G58" s="16" t="s">
        <v>117</v>
      </c>
      <c r="H58" s="59"/>
      <c r="I58" s="59"/>
      <c r="J58" s="56"/>
    </row>
    <row r="59" spans="1:10" ht="15" customHeight="1">
      <c r="A59" s="16"/>
      <c r="D59" s="13" t="s">
        <v>103</v>
      </c>
      <c r="G59" s="13" t="s">
        <v>118</v>
      </c>
      <c r="H59" s="59"/>
      <c r="I59" s="59"/>
      <c r="J59" s="32"/>
    </row>
    <row r="60" spans="2:10" ht="15" customHeight="1">
      <c r="B60" s="16"/>
      <c r="H60" s="59"/>
      <c r="I60" s="59"/>
      <c r="J60" s="56"/>
    </row>
    <row r="61" spans="8:10" ht="15" customHeight="1">
      <c r="H61" s="59"/>
      <c r="I61" s="59"/>
      <c r="J61" s="56"/>
    </row>
    <row r="62" spans="8:10" ht="7.5" customHeight="1">
      <c r="H62" s="59"/>
      <c r="I62" s="59"/>
      <c r="J62" s="59"/>
    </row>
    <row r="63" spans="2:10" ht="15" customHeight="1">
      <c r="B63" s="16"/>
      <c r="H63" s="59"/>
      <c r="I63" s="59"/>
      <c r="J63" s="59"/>
    </row>
    <row r="64" spans="8:10" ht="15" customHeight="1">
      <c r="H64" s="59"/>
      <c r="I64" s="59"/>
      <c r="J64" s="56"/>
    </row>
    <row r="65" spans="1:10" ht="15" customHeight="1" thickBot="1">
      <c r="A65" s="16"/>
      <c r="H65" s="59"/>
      <c r="I65" s="59"/>
      <c r="J65" s="57"/>
    </row>
    <row r="66" ht="15" customHeight="1" thickTop="1">
      <c r="H66" s="17"/>
    </row>
    <row r="67" ht="11.25" customHeight="1">
      <c r="H67" s="17"/>
    </row>
  </sheetData>
  <sheetProtection/>
  <mergeCells count="3">
    <mergeCell ref="A11:J11"/>
    <mergeCell ref="A9:J9"/>
    <mergeCell ref="A6:J6"/>
  </mergeCells>
  <printOptions horizontalCentered="1"/>
  <pageMargins left="1.5748031496062993" right="0.984251968503937" top="0.8661417322834646" bottom="0.31496062992125984" header="0.2362204724409449" footer="0.6692913385826772"/>
  <pageSetup horizontalDpi="600" verticalDpi="600" orientation="portrait" scale="90" r:id="rId2"/>
  <ignoredErrors>
    <ignoredError sqref="F40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3999302387238"/>
  </sheetPr>
  <dimension ref="A3:M62"/>
  <sheetViews>
    <sheetView showGridLines="0" tabSelected="1" zoomScale="115" zoomScaleNormal="115" zoomScaleSheetLayoutView="80" zoomScalePageLayoutView="0" workbookViewId="0" topLeftCell="A1">
      <selection activeCell="E20" sqref="E20"/>
    </sheetView>
  </sheetViews>
  <sheetFormatPr defaultColWidth="11.421875" defaultRowHeight="12.75"/>
  <cols>
    <col min="1" max="2" width="5.57421875" style="13" customWidth="1"/>
    <col min="3" max="4" width="11.421875" style="13" customWidth="1"/>
    <col min="5" max="5" width="25.8515625" style="13" customWidth="1"/>
    <col min="6" max="6" width="2.7109375" style="13" customWidth="1"/>
    <col min="7" max="7" width="5.28125" style="13" hidden="1" customWidth="1"/>
    <col min="8" max="8" width="7.140625" style="13" hidden="1" customWidth="1"/>
    <col min="9" max="9" width="16.57421875" style="13" customWidth="1"/>
    <col min="10" max="10" width="6.57421875" style="13" customWidth="1"/>
    <col min="11" max="11" width="11.8515625" style="13" bestFit="1" customWidth="1"/>
    <col min="12" max="12" width="17.421875" style="13" bestFit="1" customWidth="1"/>
    <col min="13" max="16384" width="11.421875" style="13" customWidth="1"/>
  </cols>
  <sheetData>
    <row r="1" ht="15"/>
    <row r="2" ht="15"/>
    <row r="3" spans="1:10" ht="15.75" customHeight="1">
      <c r="A3" s="16" t="s">
        <v>29</v>
      </c>
      <c r="B3" s="16"/>
      <c r="C3" s="16" t="s">
        <v>114</v>
      </c>
      <c r="D3" s="16"/>
      <c r="E3" s="16"/>
      <c r="F3" s="16"/>
      <c r="G3" s="16"/>
      <c r="H3" s="16"/>
      <c r="I3" s="16"/>
      <c r="J3" s="2"/>
    </row>
    <row r="4" spans="1:10" ht="15.75" customHeight="1">
      <c r="A4" s="13" t="str">
        <f>Balance!A5</f>
        <v>                                                        (Casa de Corredores de Bolsa)</v>
      </c>
      <c r="B4" s="16"/>
      <c r="C4" s="16"/>
      <c r="D4" s="16"/>
      <c r="E4" s="16"/>
      <c r="F4" s="16"/>
      <c r="G4" s="16"/>
      <c r="H4" s="16"/>
      <c r="I4" s="16"/>
      <c r="J4" s="2"/>
    </row>
    <row r="5" spans="1:10" ht="15.75" customHeight="1">
      <c r="A5" s="73" t="s">
        <v>111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5.75" customHeight="1">
      <c r="A6" s="3" t="s">
        <v>112</v>
      </c>
      <c r="B6" s="3"/>
      <c r="C6" s="3"/>
      <c r="D6" s="3"/>
      <c r="E6" s="3"/>
      <c r="F6" s="30"/>
      <c r="G6" s="30"/>
      <c r="H6" s="3"/>
      <c r="I6" s="3"/>
      <c r="J6" s="3"/>
    </row>
    <row r="7" spans="1:10" ht="15.75" customHeight="1" hidden="1">
      <c r="A7" s="3"/>
      <c r="B7" s="3"/>
      <c r="C7" s="3"/>
      <c r="D7" s="3"/>
      <c r="E7" s="3"/>
      <c r="F7" s="30"/>
      <c r="G7" s="30"/>
      <c r="H7" s="3"/>
      <c r="I7" s="3"/>
      <c r="J7" s="3"/>
    </row>
    <row r="8" spans="1:10" ht="15.75" customHeight="1">
      <c r="A8" s="2" t="s">
        <v>119</v>
      </c>
      <c r="B8" s="3"/>
      <c r="C8" s="3"/>
      <c r="D8" s="3"/>
      <c r="E8" s="3"/>
      <c r="F8" s="3"/>
      <c r="G8" s="3"/>
      <c r="H8" s="3"/>
      <c r="I8" s="3"/>
      <c r="J8" s="3"/>
    </row>
    <row r="9" spans="1:2" ht="15.75" customHeight="1" hidden="1">
      <c r="A9" s="3"/>
      <c r="B9" s="3"/>
    </row>
    <row r="10" spans="1:10" ht="15.75" customHeight="1" hidden="1">
      <c r="A10" s="3" t="s">
        <v>29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27"/>
      <c r="B11" s="3"/>
      <c r="C11" s="3"/>
      <c r="D11" s="3"/>
      <c r="E11" s="3"/>
      <c r="F11" s="3"/>
      <c r="G11" s="3"/>
      <c r="H11" s="3"/>
      <c r="I11" s="3"/>
      <c r="J11" s="3"/>
    </row>
    <row r="12" spans="1:10" ht="15.75" customHeight="1">
      <c r="A12" s="4" t="s">
        <v>113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7.25" customHeight="1" hidden="1" thickTop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7:10" ht="15" hidden="1">
      <c r="G14" s="19" t="s">
        <v>35</v>
      </c>
      <c r="H14" s="16"/>
      <c r="I14" s="18"/>
      <c r="J14" s="16"/>
    </row>
    <row r="15" ht="3" customHeight="1"/>
    <row r="16" spans="1:10" ht="15">
      <c r="A16" s="16" t="s">
        <v>9</v>
      </c>
      <c r="I16" s="55">
        <f>+I17+I18</f>
        <v>145500</v>
      </c>
      <c r="J16" s="32"/>
    </row>
    <row r="17" spans="2:10" ht="16.5" customHeight="1">
      <c r="B17" s="13" t="s">
        <v>116</v>
      </c>
      <c r="G17" s="14"/>
      <c r="I17" s="29">
        <v>0</v>
      </c>
      <c r="J17" s="32"/>
    </row>
    <row r="18" spans="2:10" ht="15">
      <c r="B18" s="13" t="s">
        <v>10</v>
      </c>
      <c r="G18" s="14">
        <v>13</v>
      </c>
      <c r="I18" s="55">
        <v>145500</v>
      </c>
      <c r="J18" s="32"/>
    </row>
    <row r="19" spans="7:12" ht="15">
      <c r="G19" s="14"/>
      <c r="I19" s="53"/>
      <c r="J19" s="32"/>
      <c r="L19" s="13" t="s">
        <v>29</v>
      </c>
    </row>
    <row r="20" spans="1:10" ht="15">
      <c r="A20" s="16" t="s">
        <v>12</v>
      </c>
      <c r="G20" s="14"/>
      <c r="I20" s="56">
        <f>+I21+I23</f>
        <v>90018.54</v>
      </c>
      <c r="J20" s="32"/>
    </row>
    <row r="21" spans="2:13" ht="15">
      <c r="B21" s="13" t="s">
        <v>24</v>
      </c>
      <c r="G21" s="14"/>
      <c r="I21" s="53">
        <v>3712.2</v>
      </c>
      <c r="J21" s="32"/>
      <c r="M21" s="13" t="s">
        <v>29</v>
      </c>
    </row>
    <row r="22" spans="2:10" ht="15">
      <c r="B22" s="13" t="s">
        <v>13</v>
      </c>
      <c r="G22" s="14"/>
      <c r="I22" s="53" t="s">
        <v>29</v>
      </c>
      <c r="J22" s="32"/>
    </row>
    <row r="23" spans="2:11" ht="15">
      <c r="B23" s="13" t="s">
        <v>14</v>
      </c>
      <c r="G23" s="14" t="s">
        <v>93</v>
      </c>
      <c r="I23" s="62">
        <f>90018.54-3712.2</f>
        <v>86306.34</v>
      </c>
      <c r="J23" s="32"/>
      <c r="K23" s="32" t="s">
        <v>29</v>
      </c>
    </row>
    <row r="24" spans="7:10" ht="11.25" customHeight="1">
      <c r="G24" s="14"/>
      <c r="I24" s="54"/>
      <c r="J24" s="59"/>
    </row>
    <row r="25" spans="1:10" ht="16.5" customHeight="1">
      <c r="A25" s="16" t="s">
        <v>15</v>
      </c>
      <c r="G25" s="14"/>
      <c r="I25" s="59">
        <f>+I16-I20</f>
        <v>55481.46000000001</v>
      </c>
      <c r="J25" s="59"/>
    </row>
    <row r="26" spans="7:10" ht="5.25" customHeight="1">
      <c r="G26" s="14"/>
      <c r="I26" s="53"/>
      <c r="J26" s="32"/>
    </row>
    <row r="27" spans="1:10" ht="15">
      <c r="A27" s="16" t="s">
        <v>41</v>
      </c>
      <c r="G27" s="14"/>
      <c r="I27" s="53"/>
      <c r="J27" s="32"/>
    </row>
    <row r="28" spans="7:10" ht="5.25" customHeight="1">
      <c r="G28" s="14"/>
      <c r="I28" s="53"/>
      <c r="J28" s="32"/>
    </row>
    <row r="29" spans="1:10" ht="15">
      <c r="A29" s="16" t="s">
        <v>16</v>
      </c>
      <c r="G29" s="14"/>
      <c r="I29" s="55">
        <f>I30</f>
        <v>21111.33</v>
      </c>
      <c r="J29" s="32"/>
    </row>
    <row r="30" spans="2:11" ht="18.75" customHeight="1">
      <c r="B30" s="13" t="s">
        <v>33</v>
      </c>
      <c r="G30" s="14"/>
      <c r="I30" s="55">
        <f>20410.08+446.25+63.75+63.75+63.75+63.75</f>
        <v>21111.33</v>
      </c>
      <c r="J30" s="32"/>
      <c r="K30" s="32" t="s">
        <v>29</v>
      </c>
    </row>
    <row r="31" spans="7:12" ht="10.5" customHeight="1">
      <c r="G31" s="14"/>
      <c r="I31" s="54"/>
      <c r="J31" s="59"/>
      <c r="L31" s="26" t="s">
        <v>29</v>
      </c>
    </row>
    <row r="32" spans="1:13" ht="16.5" customHeight="1" hidden="1">
      <c r="A32" s="16" t="s">
        <v>72</v>
      </c>
      <c r="G32" s="14"/>
      <c r="I32" s="56">
        <f>+I25+I29</f>
        <v>76592.79000000001</v>
      </c>
      <c r="J32" s="32"/>
      <c r="M32" s="31"/>
    </row>
    <row r="33" spans="7:12" ht="8.25" customHeight="1" hidden="1">
      <c r="G33" s="14"/>
      <c r="I33" s="53"/>
      <c r="J33" s="32"/>
      <c r="L33" s="32" t="s">
        <v>29</v>
      </c>
    </row>
    <row r="34" spans="1:10" ht="14.25" customHeight="1" hidden="1">
      <c r="A34" s="16" t="s">
        <v>17</v>
      </c>
      <c r="G34" s="14"/>
      <c r="I34" s="56">
        <f>+I35</f>
        <v>0</v>
      </c>
      <c r="J34" s="32"/>
    </row>
    <row r="35" spans="2:10" ht="15" customHeight="1" hidden="1">
      <c r="B35" s="13" t="s">
        <v>26</v>
      </c>
      <c r="G35" s="14">
        <v>6</v>
      </c>
      <c r="I35" s="56">
        <v>0</v>
      </c>
      <c r="J35" s="32"/>
    </row>
    <row r="36" spans="7:10" ht="9.75" customHeight="1" hidden="1">
      <c r="G36" s="14"/>
      <c r="I36" s="53"/>
      <c r="J36" s="32"/>
    </row>
    <row r="37" spans="7:10" ht="9.75" customHeight="1" hidden="1">
      <c r="G37" s="14"/>
      <c r="I37" s="53"/>
      <c r="J37" s="32"/>
    </row>
    <row r="38" spans="7:10" ht="4.5" customHeight="1">
      <c r="G38" s="14"/>
      <c r="I38" s="53"/>
      <c r="J38" s="32"/>
    </row>
    <row r="39" spans="1:12" ht="15.75" thickBot="1">
      <c r="A39" s="16" t="s">
        <v>97</v>
      </c>
      <c r="G39" s="14"/>
      <c r="I39" s="69">
        <f>+I32-I34</f>
        <v>76592.79000000001</v>
      </c>
      <c r="J39" s="32"/>
      <c r="L39" s="51" t="s">
        <v>29</v>
      </c>
    </row>
    <row r="40" spans="7:12" ht="9" customHeight="1" thickTop="1">
      <c r="G40" s="14"/>
      <c r="I40" s="54"/>
      <c r="J40" s="32"/>
      <c r="L40" s="26" t="s">
        <v>29</v>
      </c>
    </row>
    <row r="41" spans="1:10" ht="18" customHeight="1" hidden="1">
      <c r="A41" s="16" t="s">
        <v>29</v>
      </c>
      <c r="G41" s="14"/>
      <c r="I41" s="59">
        <v>0</v>
      </c>
      <c r="J41" s="32"/>
    </row>
    <row r="42" spans="1:10" ht="15.75" customHeight="1">
      <c r="A42" s="16"/>
      <c r="B42" s="16" t="s">
        <v>11</v>
      </c>
      <c r="G42" s="14"/>
      <c r="I42" s="59"/>
      <c r="J42" s="32"/>
    </row>
    <row r="43" spans="1:10" ht="15" customHeight="1">
      <c r="A43" s="16"/>
      <c r="B43" s="13" t="s">
        <v>90</v>
      </c>
      <c r="G43" s="14">
        <v>12</v>
      </c>
      <c r="I43" s="70">
        <v>0</v>
      </c>
      <c r="J43" s="32"/>
    </row>
    <row r="44" spans="2:12" ht="15" customHeight="1">
      <c r="B44" s="13" t="s">
        <v>96</v>
      </c>
      <c r="G44" s="14"/>
      <c r="I44" s="56">
        <v>0</v>
      </c>
      <c r="J44" s="32"/>
      <c r="L44" s="32" t="s">
        <v>29</v>
      </c>
    </row>
    <row r="45" spans="7:12" ht="9.75" customHeight="1">
      <c r="G45" s="14"/>
      <c r="I45" s="32"/>
      <c r="J45" s="32"/>
      <c r="L45" s="32"/>
    </row>
    <row r="46" spans="7:12" ht="4.5" customHeight="1">
      <c r="G46" s="14"/>
      <c r="I46" s="32"/>
      <c r="J46" s="32"/>
      <c r="L46" s="32"/>
    </row>
    <row r="47" spans="1:12" ht="15.75" customHeight="1" thickBot="1">
      <c r="A47" s="16" t="s">
        <v>98</v>
      </c>
      <c r="G47" s="14"/>
      <c r="I47" s="71">
        <f>+I39+I41+I43+I44</f>
        <v>76592.79000000001</v>
      </c>
      <c r="J47" s="32"/>
      <c r="L47" s="52"/>
    </row>
    <row r="48" spans="7:9" ht="9.75" customHeight="1" thickTop="1">
      <c r="G48" s="14"/>
      <c r="I48" s="26"/>
    </row>
    <row r="49" spans="1:12" ht="15">
      <c r="A49" s="17"/>
      <c r="B49" s="17"/>
      <c r="C49" s="17"/>
      <c r="D49" s="17"/>
      <c r="E49" s="17"/>
      <c r="F49" s="17"/>
      <c r="G49" s="17"/>
      <c r="H49" s="34"/>
      <c r="I49" s="34"/>
      <c r="L49" s="52"/>
    </row>
    <row r="50" spans="1:12" ht="18" customHeight="1">
      <c r="A50" s="17"/>
      <c r="B50" s="17"/>
      <c r="C50" s="17"/>
      <c r="D50" s="17"/>
      <c r="E50" s="17"/>
      <c r="F50" s="17"/>
      <c r="G50" s="17"/>
      <c r="H50" s="34"/>
      <c r="I50" s="34"/>
      <c r="L50" s="32">
        <f>Balance!H50-ResultadoOK!I47</f>
        <v>0</v>
      </c>
    </row>
    <row r="51" spans="1:10" ht="15">
      <c r="A51" s="17"/>
      <c r="B51" s="17"/>
      <c r="C51" s="17"/>
      <c r="D51" s="17"/>
      <c r="E51" s="17"/>
      <c r="F51" s="17"/>
      <c r="G51" s="17"/>
      <c r="H51" s="34"/>
      <c r="I51" s="34"/>
      <c r="J51" s="34"/>
    </row>
    <row r="52" spans="1:10" ht="15">
      <c r="A52" s="17"/>
      <c r="B52" s="16" t="s">
        <v>95</v>
      </c>
      <c r="E52" s="16" t="s">
        <v>101</v>
      </c>
      <c r="F52" s="16" t="s">
        <v>100</v>
      </c>
      <c r="G52" s="59"/>
      <c r="H52" s="59"/>
      <c r="I52" s="34"/>
      <c r="J52" s="34"/>
    </row>
    <row r="53" spans="1:10" ht="15">
      <c r="A53" s="17"/>
      <c r="B53" s="13" t="s">
        <v>94</v>
      </c>
      <c r="E53" s="13" t="s">
        <v>105</v>
      </c>
      <c r="F53" s="13" t="s">
        <v>104</v>
      </c>
      <c r="G53" s="59"/>
      <c r="H53" s="59"/>
      <c r="I53" s="34"/>
      <c r="J53" s="34"/>
    </row>
    <row r="54" spans="1:10" ht="15">
      <c r="A54" s="17"/>
      <c r="G54" s="59"/>
      <c r="H54" s="59"/>
      <c r="I54" s="34"/>
      <c r="J54" s="34"/>
    </row>
    <row r="55" spans="1:10" ht="15">
      <c r="A55" s="17"/>
      <c r="G55" s="59"/>
      <c r="H55" s="59"/>
      <c r="I55" s="34"/>
      <c r="J55" s="34"/>
    </row>
    <row r="56" spans="1:10" ht="15">
      <c r="A56" s="17"/>
      <c r="F56" s="14"/>
      <c r="H56" s="59"/>
      <c r="I56" s="34"/>
      <c r="J56" s="34"/>
    </row>
    <row r="57" spans="1:10" ht="15">
      <c r="A57" s="17"/>
      <c r="B57" s="13" t="s">
        <v>29</v>
      </c>
      <c r="C57" s="16" t="s">
        <v>29</v>
      </c>
      <c r="F57" s="14"/>
      <c r="H57" s="59"/>
      <c r="I57" s="34"/>
      <c r="J57" s="34"/>
    </row>
    <row r="58" spans="4:10" ht="15">
      <c r="D58" s="14" t="s">
        <v>29</v>
      </c>
      <c r="F58" s="14"/>
      <c r="H58" s="59"/>
      <c r="J58" s="34"/>
    </row>
    <row r="59" spans="3:10" ht="15">
      <c r="C59" s="16" t="s">
        <v>99</v>
      </c>
      <c r="D59" s="13" t="s">
        <v>29</v>
      </c>
      <c r="E59" s="14" t="s">
        <v>29</v>
      </c>
      <c r="F59" s="14"/>
      <c r="H59" s="59"/>
      <c r="J59" s="34"/>
    </row>
    <row r="60" spans="3:12" ht="21" customHeight="1">
      <c r="C60" s="16" t="s">
        <v>99</v>
      </c>
      <c r="D60" s="13" t="s">
        <v>29</v>
      </c>
      <c r="E60" s="13" t="s">
        <v>29</v>
      </c>
      <c r="F60" s="14"/>
      <c r="H60" s="59"/>
      <c r="J60" s="34"/>
      <c r="L60" s="13" t="s">
        <v>29</v>
      </c>
    </row>
    <row r="61" spans="3:10" ht="13.5" customHeight="1">
      <c r="C61" s="14" t="s">
        <v>29</v>
      </c>
      <c r="J61" s="34"/>
    </row>
    <row r="62" ht="15">
      <c r="J62" s="34"/>
    </row>
    <row r="64" ht="13.5" customHeight="1"/>
    <row r="65" ht="12.75" customHeight="1"/>
    <row r="68" ht="10.5" customHeight="1"/>
    <row r="72" ht="11.25" customHeight="1"/>
    <row r="77" ht="18" customHeight="1"/>
  </sheetData>
  <sheetProtection/>
  <mergeCells count="1">
    <mergeCell ref="A5:J5"/>
  </mergeCells>
  <printOptions/>
  <pageMargins left="1.3779527559055118" right="0.5118110236220472" top="0.9055118110236221" bottom="0.1968503937007874" header="0.2362204724409449" footer="0.6692913385826772"/>
  <pageSetup horizontalDpi="600" verticalDpi="600" orientation="portrait" scale="94" r:id="rId2"/>
  <ignoredErrors>
    <ignoredError sqref="G23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0">
      <selection activeCell="F24" sqref="F24"/>
    </sheetView>
  </sheetViews>
  <sheetFormatPr defaultColWidth="11.421875" defaultRowHeight="12.75"/>
  <cols>
    <col min="1" max="1" width="2.140625" style="37" customWidth="1"/>
    <col min="2" max="2" width="3.00390625" style="37" customWidth="1"/>
    <col min="3" max="3" width="65.00390625" style="37" customWidth="1"/>
    <col min="4" max="4" width="3.28125" style="37" customWidth="1"/>
    <col min="5" max="5" width="13.57421875" style="37" customWidth="1"/>
    <col min="6" max="6" width="9.7109375" style="37" customWidth="1"/>
    <col min="7" max="7" width="3.28125" style="37" customWidth="1"/>
    <col min="8" max="8" width="9.7109375" style="37" hidden="1" customWidth="1"/>
    <col min="9" max="9" width="5.140625" style="38" customWidth="1"/>
    <col min="10" max="11" width="11.421875" style="38" customWidth="1"/>
    <col min="12" max="16384" width="11.421875" style="37" customWidth="1"/>
  </cols>
  <sheetData>
    <row r="1" spans="1:11" ht="15" customHeight="1">
      <c r="A1" s="35" t="s">
        <v>38</v>
      </c>
      <c r="B1" s="35"/>
      <c r="C1" s="35"/>
      <c r="D1" s="35"/>
      <c r="E1" s="35"/>
      <c r="F1" s="35"/>
      <c r="G1" s="35"/>
      <c r="H1" s="35"/>
      <c r="I1" s="36"/>
      <c r="J1" s="36"/>
      <c r="K1" s="37"/>
    </row>
    <row r="2" spans="1:11" ht="15" customHeight="1">
      <c r="A2" s="74" t="s">
        <v>8</v>
      </c>
      <c r="B2" s="74"/>
      <c r="C2" s="74"/>
      <c r="D2" s="74"/>
      <c r="E2" s="74"/>
      <c r="F2" s="74"/>
      <c r="G2" s="74"/>
      <c r="H2" s="74"/>
      <c r="K2" s="37"/>
    </row>
    <row r="3" spans="1:11" ht="15" customHeight="1">
      <c r="A3" s="75" t="s">
        <v>44</v>
      </c>
      <c r="B3" s="75"/>
      <c r="C3" s="75"/>
      <c r="D3" s="75"/>
      <c r="E3" s="75"/>
      <c r="F3" s="75"/>
      <c r="G3" s="75"/>
      <c r="H3" s="75"/>
      <c r="K3" s="37"/>
    </row>
    <row r="4" spans="1:11" ht="12.75" customHeight="1">
      <c r="A4" s="1"/>
      <c r="B4" s="1"/>
      <c r="C4" s="1"/>
      <c r="D4" s="1"/>
      <c r="E4" s="1"/>
      <c r="F4" s="1"/>
      <c r="G4" s="1"/>
      <c r="H4" s="1"/>
      <c r="K4" s="37"/>
    </row>
    <row r="5" spans="1:11" ht="15" customHeight="1">
      <c r="A5" s="74" t="s">
        <v>31</v>
      </c>
      <c r="B5" s="74"/>
      <c r="C5" s="74"/>
      <c r="D5" s="74"/>
      <c r="E5" s="74"/>
      <c r="F5" s="74"/>
      <c r="G5" s="74"/>
      <c r="H5" s="74"/>
      <c r="K5" s="37"/>
    </row>
    <row r="6" spans="1:11" ht="12.75" customHeight="1">
      <c r="A6" s="1"/>
      <c r="B6" s="1"/>
      <c r="C6" s="1"/>
      <c r="D6" s="1"/>
      <c r="E6" s="1"/>
      <c r="F6" s="1"/>
      <c r="G6" s="1"/>
      <c r="H6" s="1"/>
      <c r="K6" s="37"/>
    </row>
    <row r="7" spans="1:11" ht="15" customHeight="1">
      <c r="A7" s="75" t="s">
        <v>78</v>
      </c>
      <c r="B7" s="75"/>
      <c r="C7" s="75"/>
      <c r="D7" s="75"/>
      <c r="E7" s="75"/>
      <c r="F7" s="75"/>
      <c r="G7" s="75"/>
      <c r="H7" s="75"/>
      <c r="K7" s="37"/>
    </row>
    <row r="8" spans="1:11" ht="12.75" customHeight="1">
      <c r="A8" s="1"/>
      <c r="B8" s="1"/>
      <c r="C8" s="1"/>
      <c r="D8" s="1"/>
      <c r="E8" s="1"/>
      <c r="F8" s="1"/>
      <c r="G8" s="1"/>
      <c r="H8" s="1"/>
      <c r="K8" s="37"/>
    </row>
    <row r="9" spans="1:11" ht="15" customHeight="1">
      <c r="A9" s="75" t="s">
        <v>79</v>
      </c>
      <c r="B9" s="75"/>
      <c r="C9" s="75"/>
      <c r="D9" s="75"/>
      <c r="E9" s="75"/>
      <c r="F9" s="75"/>
      <c r="G9" s="75"/>
      <c r="H9" s="75"/>
      <c r="K9" s="37"/>
    </row>
    <row r="10" spans="1:11" ht="15" customHeight="1" thickBot="1">
      <c r="A10" s="6"/>
      <c r="B10" s="6"/>
      <c r="C10" s="6"/>
      <c r="D10" s="6"/>
      <c r="E10" s="6"/>
      <c r="F10" s="6"/>
      <c r="G10" s="6"/>
      <c r="H10" s="6"/>
      <c r="K10" s="37"/>
    </row>
    <row r="11" spans="1:11" ht="15" customHeight="1" thickTop="1">
      <c r="A11" s="7"/>
      <c r="B11" s="7"/>
      <c r="C11" s="7"/>
      <c r="D11" s="7"/>
      <c r="E11" s="7"/>
      <c r="F11" s="7"/>
      <c r="G11" s="7"/>
      <c r="H11" s="7"/>
      <c r="K11" s="37"/>
    </row>
    <row r="12" spans="4:11" ht="15" customHeight="1">
      <c r="D12" s="39"/>
      <c r="E12" s="39"/>
      <c r="F12" s="39">
        <v>2011</v>
      </c>
      <c r="G12" s="39"/>
      <c r="H12" s="39">
        <v>2010</v>
      </c>
      <c r="K12" s="37"/>
    </row>
    <row r="13" spans="1:11" ht="15" customHeight="1">
      <c r="A13" s="40" t="s">
        <v>18</v>
      </c>
      <c r="F13" s="41"/>
      <c r="G13" s="41"/>
      <c r="H13" s="41"/>
      <c r="K13" s="37"/>
    </row>
    <row r="14" spans="2:11" ht="15" customHeight="1">
      <c r="B14" s="37" t="s">
        <v>47</v>
      </c>
      <c r="D14" s="37" t="s">
        <v>29</v>
      </c>
      <c r="E14" s="37" t="s">
        <v>29</v>
      </c>
      <c r="F14" s="41">
        <f>'[1]HOJA'!D40</f>
        <v>85102</v>
      </c>
      <c r="G14" s="41"/>
      <c r="H14" s="41">
        <v>17</v>
      </c>
      <c r="J14" s="42"/>
      <c r="K14" s="37"/>
    </row>
    <row r="15" spans="2:11" ht="15" customHeight="1">
      <c r="B15" s="37" t="s">
        <v>48</v>
      </c>
      <c r="E15" s="37" t="s">
        <v>29</v>
      </c>
      <c r="F15" s="41">
        <f>'[1]HOJA'!H41</f>
        <v>20524</v>
      </c>
      <c r="G15" s="41"/>
      <c r="H15" s="41">
        <v>20</v>
      </c>
      <c r="J15" s="42"/>
      <c r="K15" s="37"/>
    </row>
    <row r="16" spans="2:11" ht="15" customHeight="1">
      <c r="B16" s="37" t="s">
        <v>19</v>
      </c>
      <c r="E16" s="37" t="s">
        <v>29</v>
      </c>
      <c r="F16" s="41">
        <v>0</v>
      </c>
      <c r="G16" s="41"/>
      <c r="H16" s="41">
        <v>13</v>
      </c>
      <c r="J16" s="42"/>
      <c r="K16" s="37"/>
    </row>
    <row r="17" spans="5:10" ht="12" customHeight="1">
      <c r="E17" s="37" t="s">
        <v>29</v>
      </c>
      <c r="F17" s="41"/>
      <c r="G17" s="41"/>
      <c r="H17" s="41"/>
      <c r="J17" s="42"/>
    </row>
    <row r="18" spans="1:10" ht="15" customHeight="1">
      <c r="A18" s="37" t="s">
        <v>11</v>
      </c>
      <c r="F18" s="41"/>
      <c r="G18" s="41"/>
      <c r="H18" s="41"/>
      <c r="J18" s="42"/>
    </row>
    <row r="19" spans="2:10" ht="15" customHeight="1">
      <c r="B19" s="37" t="s">
        <v>21</v>
      </c>
      <c r="E19" s="37" t="s">
        <v>29</v>
      </c>
      <c r="F19" s="41">
        <f>'[1]HOJA'!H47</f>
        <v>-740</v>
      </c>
      <c r="G19" s="41"/>
      <c r="H19" s="41">
        <v>-1</v>
      </c>
      <c r="J19" s="42"/>
    </row>
    <row r="20" spans="2:10" ht="15" customHeight="1">
      <c r="B20" s="37" t="s">
        <v>20</v>
      </c>
      <c r="E20" s="37" t="s">
        <v>29</v>
      </c>
      <c r="F20" s="41">
        <f>'[1]HOJA'!H48</f>
        <v>-98704</v>
      </c>
      <c r="G20" s="41"/>
      <c r="H20" s="41">
        <v>-33</v>
      </c>
      <c r="J20" s="42"/>
    </row>
    <row r="21" spans="2:10" ht="15" customHeight="1">
      <c r="B21" s="37" t="s">
        <v>22</v>
      </c>
      <c r="E21" s="37" t="s">
        <v>29</v>
      </c>
      <c r="F21" s="43">
        <v>-6</v>
      </c>
      <c r="G21" s="41"/>
      <c r="H21" s="43">
        <v>-49</v>
      </c>
      <c r="J21" s="42"/>
    </row>
    <row r="22" spans="1:8" ht="15" customHeight="1">
      <c r="A22" s="40" t="s">
        <v>56</v>
      </c>
      <c r="E22" s="37" t="s">
        <v>29</v>
      </c>
      <c r="F22" s="41"/>
      <c r="G22" s="41"/>
      <c r="H22" s="41"/>
    </row>
    <row r="23" spans="2:10" ht="15" customHeight="1">
      <c r="B23" s="40" t="s">
        <v>61</v>
      </c>
      <c r="F23" s="9">
        <f>SUM(F14:F21)</f>
        <v>6176</v>
      </c>
      <c r="G23" s="41"/>
      <c r="H23" s="9">
        <v>-33</v>
      </c>
      <c r="J23" s="10"/>
    </row>
    <row r="24" spans="6:8" ht="8.25" customHeight="1">
      <c r="F24" s="41"/>
      <c r="G24" s="41"/>
      <c r="H24" s="41"/>
    </row>
    <row r="25" spans="1:8" ht="15" customHeight="1">
      <c r="A25" s="40" t="s">
        <v>34</v>
      </c>
      <c r="F25" s="41"/>
      <c r="G25" s="41"/>
      <c r="H25" s="41"/>
    </row>
    <row r="26" spans="2:10" ht="15" customHeight="1">
      <c r="B26" s="37" t="s">
        <v>55</v>
      </c>
      <c r="E26" s="37" t="s">
        <v>29</v>
      </c>
      <c r="F26" s="10">
        <f>'[1]HOJA'!K19</f>
        <v>-11908</v>
      </c>
      <c r="G26" s="42"/>
      <c r="H26" s="10">
        <v>-2</v>
      </c>
      <c r="J26" s="10"/>
    </row>
    <row r="27" spans="2:10" ht="15" customHeight="1">
      <c r="B27" s="37" t="s">
        <v>70</v>
      </c>
      <c r="E27" s="37" t="s">
        <v>29</v>
      </c>
      <c r="F27" s="9">
        <f>'[1]HOJA'!K13</f>
        <v>5194</v>
      </c>
      <c r="G27" s="41"/>
      <c r="H27" s="9">
        <v>0</v>
      </c>
      <c r="J27" s="10"/>
    </row>
    <row r="28" spans="1:8" ht="15" customHeight="1">
      <c r="A28" s="40" t="s">
        <v>56</v>
      </c>
      <c r="F28" s="42"/>
      <c r="G28" s="42"/>
      <c r="H28" s="42"/>
    </row>
    <row r="29" spans="2:10" ht="15" customHeight="1">
      <c r="B29" s="40" t="s">
        <v>62</v>
      </c>
      <c r="F29" s="9">
        <f>+F26+F27</f>
        <v>-6714</v>
      </c>
      <c r="G29" s="41"/>
      <c r="H29" s="9">
        <f>+H26+H27</f>
        <v>-2</v>
      </c>
      <c r="J29" s="10"/>
    </row>
    <row r="30" spans="6:10" ht="13.5" customHeight="1">
      <c r="F30" s="41"/>
      <c r="G30" s="41"/>
      <c r="H30" s="41"/>
      <c r="J30" s="42"/>
    </row>
    <row r="31" spans="1:11" s="40" customFormat="1" ht="15" customHeight="1">
      <c r="A31" s="40" t="s">
        <v>27</v>
      </c>
      <c r="F31" s="44"/>
      <c r="G31" s="44"/>
      <c r="H31" s="44"/>
      <c r="I31" s="45"/>
      <c r="J31" s="46"/>
      <c r="K31" s="45"/>
    </row>
    <row r="32" spans="2:11" s="40" customFormat="1" ht="15" customHeight="1">
      <c r="B32" s="37" t="s">
        <v>53</v>
      </c>
      <c r="F32" s="41">
        <v>0</v>
      </c>
      <c r="G32" s="44"/>
      <c r="H32" s="41">
        <v>50</v>
      </c>
      <c r="I32" s="45"/>
      <c r="J32" s="42"/>
      <c r="K32" s="45"/>
    </row>
    <row r="33" spans="2:10" ht="15" customHeight="1">
      <c r="B33" s="1" t="s">
        <v>42</v>
      </c>
      <c r="F33" s="9">
        <v>0</v>
      </c>
      <c r="G33" s="41"/>
      <c r="H33" s="9">
        <v>-8</v>
      </c>
      <c r="J33" s="10"/>
    </row>
    <row r="34" spans="1:8" ht="15" customHeight="1">
      <c r="A34" s="40" t="s">
        <v>63</v>
      </c>
      <c r="F34" s="41"/>
      <c r="G34" s="41"/>
      <c r="H34" s="41"/>
    </row>
    <row r="35" spans="2:10" ht="15" customHeight="1">
      <c r="B35" s="40" t="s">
        <v>64</v>
      </c>
      <c r="F35" s="9">
        <f>SUM(F32:F33)</f>
        <v>0</v>
      </c>
      <c r="G35" s="42"/>
      <c r="H35" s="9">
        <v>42</v>
      </c>
      <c r="J35" s="10"/>
    </row>
    <row r="36" spans="6:10" ht="12" customHeight="1">
      <c r="F36" s="8"/>
      <c r="G36" s="41"/>
      <c r="H36" s="8"/>
      <c r="J36" s="12"/>
    </row>
    <row r="37" spans="1:10" ht="15" customHeight="1">
      <c r="A37" s="37" t="s">
        <v>77</v>
      </c>
      <c r="F37" s="10">
        <f>F23+F29-F33</f>
        <v>-538</v>
      </c>
      <c r="G37" s="41"/>
      <c r="H37" s="10">
        <v>7</v>
      </c>
      <c r="J37" s="10"/>
    </row>
    <row r="38" spans="1:10" ht="15" customHeight="1">
      <c r="A38" s="37" t="s">
        <v>54</v>
      </c>
      <c r="F38" s="11">
        <f>'[1]HOJA'!D12</f>
        <v>7773</v>
      </c>
      <c r="G38" s="41"/>
      <c r="H38" s="11">
        <v>1</v>
      </c>
      <c r="J38" s="12"/>
    </row>
    <row r="39" spans="6:10" ht="7.5" customHeight="1">
      <c r="F39" s="8"/>
      <c r="G39" s="41"/>
      <c r="H39" s="8"/>
      <c r="J39" s="12"/>
    </row>
    <row r="40" spans="1:10" ht="15" customHeight="1" thickBot="1">
      <c r="A40" s="40" t="s">
        <v>67</v>
      </c>
      <c r="D40" s="37" t="s">
        <v>29</v>
      </c>
      <c r="F40" s="47">
        <f>SUM(F37:F38)</f>
        <v>7235</v>
      </c>
      <c r="G40" s="41"/>
      <c r="H40" s="47">
        <v>8</v>
      </c>
      <c r="J40" s="12"/>
    </row>
    <row r="41" spans="6:11" ht="16.5" customHeight="1" thickTop="1">
      <c r="F41" s="8"/>
      <c r="G41" s="41"/>
      <c r="H41" s="8"/>
      <c r="K41" s="42"/>
    </row>
    <row r="42" spans="1:8" ht="15" customHeight="1">
      <c r="A42" s="40" t="s">
        <v>50</v>
      </c>
      <c r="F42" s="8"/>
      <c r="G42" s="41"/>
      <c r="H42" s="8"/>
    </row>
    <row r="43" spans="1:8" ht="15" customHeight="1">
      <c r="A43" s="40"/>
      <c r="B43" s="40" t="s">
        <v>68</v>
      </c>
      <c r="F43" s="8"/>
      <c r="G43" s="41"/>
      <c r="H43" s="8"/>
    </row>
    <row r="44" spans="2:10" ht="15" customHeight="1">
      <c r="B44" s="1" t="s">
        <v>71</v>
      </c>
      <c r="D44" s="37" t="s">
        <v>29</v>
      </c>
      <c r="F44" s="8">
        <f>'[1]Resultado'!I35</f>
        <v>4963</v>
      </c>
      <c r="G44" s="41"/>
      <c r="H44" s="8">
        <v>-1</v>
      </c>
      <c r="J44" s="12"/>
    </row>
    <row r="45" spans="6:11" ht="16.5" customHeight="1">
      <c r="F45" s="42"/>
      <c r="G45" s="42"/>
      <c r="H45" s="42"/>
      <c r="J45" s="42"/>
      <c r="K45" s="37"/>
    </row>
    <row r="46" spans="1:11" ht="15" customHeight="1">
      <c r="A46" s="48" t="s">
        <v>28</v>
      </c>
      <c r="B46" s="48"/>
      <c r="F46" s="11">
        <f>SUM(F47:F53)</f>
        <v>-4916</v>
      </c>
      <c r="G46" s="41"/>
      <c r="H46" s="11">
        <f>SUM(H47:H53)</f>
        <v>-20</v>
      </c>
      <c r="J46" s="12"/>
      <c r="K46" s="37"/>
    </row>
    <row r="47" spans="2:11" ht="15" customHeight="1">
      <c r="B47" s="48" t="s">
        <v>45</v>
      </c>
      <c r="E47" s="37" t="s">
        <v>29</v>
      </c>
      <c r="F47" s="8">
        <f>'[1]HOJA'!J16</f>
        <v>1330</v>
      </c>
      <c r="G47" s="41"/>
      <c r="H47" s="8">
        <v>3</v>
      </c>
      <c r="J47" s="12"/>
      <c r="K47" s="37"/>
    </row>
    <row r="48" spans="2:11" ht="15" customHeight="1">
      <c r="B48" s="48" t="s">
        <v>69</v>
      </c>
      <c r="E48" s="37" t="s">
        <v>29</v>
      </c>
      <c r="F48" s="8">
        <f>'[1]HOJA'!J15</f>
        <v>16229</v>
      </c>
      <c r="G48" s="41"/>
      <c r="H48" s="8">
        <v>-29</v>
      </c>
      <c r="J48" s="12"/>
      <c r="K48" s="37"/>
    </row>
    <row r="49" spans="2:11" ht="15" customHeight="1">
      <c r="B49" s="48" t="s">
        <v>51</v>
      </c>
      <c r="E49" s="37" t="s">
        <v>29</v>
      </c>
      <c r="F49" s="8">
        <v>0</v>
      </c>
      <c r="G49" s="41"/>
      <c r="H49" s="8">
        <v>12</v>
      </c>
      <c r="J49" s="12"/>
      <c r="K49" s="37"/>
    </row>
    <row r="50" spans="2:11" ht="15" customHeight="1">
      <c r="B50" s="48" t="s">
        <v>46</v>
      </c>
      <c r="E50" s="37" t="s">
        <v>29</v>
      </c>
      <c r="F50" s="8">
        <f>'[1]HOJA'!J25</f>
        <v>-758</v>
      </c>
      <c r="G50" s="41"/>
      <c r="H50" s="8">
        <v>2</v>
      </c>
      <c r="J50" s="12"/>
      <c r="K50" s="37"/>
    </row>
    <row r="51" spans="2:11" ht="15" customHeight="1">
      <c r="B51" s="48" t="s">
        <v>52</v>
      </c>
      <c r="E51" s="37" t="s">
        <v>29</v>
      </c>
      <c r="F51" s="8">
        <f>'[1]HOJA'!J18</f>
        <v>173</v>
      </c>
      <c r="G51" s="41"/>
      <c r="H51" s="8">
        <v>0</v>
      </c>
      <c r="J51" s="12"/>
      <c r="K51" s="37"/>
    </row>
    <row r="52" spans="2:11" ht="15" customHeight="1">
      <c r="B52" s="48" t="s">
        <v>2</v>
      </c>
      <c r="E52" s="37" t="s">
        <v>29</v>
      </c>
      <c r="F52" s="12">
        <f>'[1]HOJA'!J24</f>
        <v>1370</v>
      </c>
      <c r="G52" s="42"/>
      <c r="H52" s="12">
        <v>0</v>
      </c>
      <c r="J52" s="12"/>
      <c r="K52" s="37"/>
    </row>
    <row r="53" spans="2:11" ht="15" customHeight="1">
      <c r="B53" s="48" t="s">
        <v>30</v>
      </c>
      <c r="E53" s="37" t="s">
        <v>29</v>
      </c>
      <c r="F53" s="11">
        <f>'[1]HOJA'!J27</f>
        <v>-23260</v>
      </c>
      <c r="G53" s="41"/>
      <c r="H53" s="11">
        <v>-8</v>
      </c>
      <c r="J53" s="12"/>
      <c r="K53" s="37"/>
    </row>
    <row r="54" spans="1:11" ht="15" customHeight="1">
      <c r="A54" s="40" t="s">
        <v>56</v>
      </c>
      <c r="E54" s="37" t="s">
        <v>29</v>
      </c>
      <c r="F54" s="8"/>
      <c r="G54" s="41"/>
      <c r="H54" s="8"/>
      <c r="J54" s="12"/>
      <c r="K54" s="37"/>
    </row>
    <row r="55" spans="1:11" ht="15" customHeight="1" thickBot="1">
      <c r="A55" s="40" t="s">
        <v>49</v>
      </c>
      <c r="B55" s="40"/>
      <c r="F55" s="49">
        <f>F46+F44</f>
        <v>47</v>
      </c>
      <c r="G55" s="41"/>
      <c r="H55" s="49">
        <f>H46+H44</f>
        <v>-21</v>
      </c>
      <c r="J55" s="10"/>
      <c r="K55" s="37"/>
    </row>
    <row r="56" spans="1:11" ht="33" customHeight="1" thickTop="1">
      <c r="A56" s="40"/>
      <c r="B56" s="40"/>
      <c r="D56" s="37" t="s">
        <v>29</v>
      </c>
      <c r="K56" s="37"/>
    </row>
    <row r="57" spans="1:11" ht="15" customHeight="1">
      <c r="A57" s="50" t="s">
        <v>32</v>
      </c>
      <c r="K57" s="37"/>
    </row>
    <row r="58" spans="1:11" ht="15" customHeight="1">
      <c r="A58" s="50"/>
      <c r="K58" s="37"/>
    </row>
    <row r="59" spans="1:11" ht="15" customHeight="1">
      <c r="A59" s="50"/>
      <c r="K59" s="37"/>
    </row>
    <row r="60" spans="1:11" ht="15" customHeight="1">
      <c r="A60" s="50"/>
      <c r="K60" s="37"/>
    </row>
    <row r="61" ht="15" customHeight="1"/>
    <row r="62" spans="2:5" ht="15" customHeight="1">
      <c r="B62" s="13" t="s">
        <v>80</v>
      </c>
      <c r="E62" s="13" t="s">
        <v>81</v>
      </c>
    </row>
    <row r="63" spans="2:9" ht="15" customHeight="1">
      <c r="B63" s="13" t="s">
        <v>82</v>
      </c>
      <c r="C63" s="13"/>
      <c r="D63" s="13"/>
      <c r="E63" s="13" t="s">
        <v>83</v>
      </c>
      <c r="F63" s="13" t="s">
        <v>29</v>
      </c>
      <c r="G63" s="13"/>
      <c r="H63" s="21"/>
      <c r="I63" s="21"/>
    </row>
    <row r="64" spans="2:9" ht="15" customHeight="1">
      <c r="B64" s="13" t="s">
        <v>82</v>
      </c>
      <c r="C64" s="13" t="s">
        <v>29</v>
      </c>
      <c r="D64" s="13"/>
      <c r="E64" s="13"/>
      <c r="F64" s="13" t="s">
        <v>29</v>
      </c>
      <c r="G64" s="13"/>
      <c r="H64" s="21"/>
      <c r="I64" s="21"/>
    </row>
    <row r="65" spans="2:9" ht="15" customHeight="1">
      <c r="B65" s="13"/>
      <c r="C65" s="13"/>
      <c r="D65" s="13"/>
      <c r="E65" s="13"/>
      <c r="F65" s="13"/>
      <c r="G65" s="13"/>
      <c r="H65" s="21"/>
      <c r="I65" s="21"/>
    </row>
    <row r="66" spans="2:9" ht="15" customHeight="1">
      <c r="B66" s="13"/>
      <c r="C66" s="14" t="s">
        <v>84</v>
      </c>
      <c r="D66" s="13"/>
      <c r="E66" s="13" t="s">
        <v>29</v>
      </c>
      <c r="F66" s="13"/>
      <c r="G66" s="13"/>
      <c r="H66" s="21"/>
      <c r="I66" s="21"/>
    </row>
    <row r="67" spans="2:9" ht="15" customHeight="1">
      <c r="B67" s="13"/>
      <c r="C67" s="14" t="s">
        <v>85</v>
      </c>
      <c r="D67" s="13"/>
      <c r="E67" s="13" t="s">
        <v>29</v>
      </c>
      <c r="F67" s="13"/>
      <c r="G67" s="13"/>
      <c r="H67" s="23"/>
      <c r="I67" s="17"/>
    </row>
  </sheetData>
  <sheetProtection/>
  <mergeCells count="5">
    <mergeCell ref="A2:H2"/>
    <mergeCell ref="A3:H3"/>
    <mergeCell ref="A5:H5"/>
    <mergeCell ref="A7:H7"/>
    <mergeCell ref="A9:H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PEAT MARWICK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de Palacios</dc:creator>
  <cp:keywords/>
  <dc:description/>
  <cp:lastModifiedBy>jdepalacios</cp:lastModifiedBy>
  <cp:lastPrinted>2018-12-17T22:48:09Z</cp:lastPrinted>
  <dcterms:created xsi:type="dcterms:W3CDTF">1999-08-11T16:45:44Z</dcterms:created>
  <dcterms:modified xsi:type="dcterms:W3CDTF">2018-12-17T22:48:47Z</dcterms:modified>
  <cp:category/>
  <cp:version/>
  <cp:contentType/>
  <cp:contentStatus/>
</cp:coreProperties>
</file>