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8\10_OCT_2018\"/>
    </mc:Choice>
  </mc:AlternateContent>
  <bookViews>
    <workbookView xWindow="0" yWindow="0" windowWidth="24000" windowHeight="9735"/>
  </bookViews>
  <sheets>
    <sheet name="BALANCE OCT 2018-2017" sheetId="2" r:id="rId1"/>
    <sheet name="ESTAD.RESULT. OCT 2018-2017" sheetId="3" r:id="rId2"/>
  </sheets>
  <externalReferences>
    <externalReference r:id="rId3"/>
  </externalReferences>
  <definedNames>
    <definedName name="A_impresión_IM">#REF!</definedName>
    <definedName name="_xlnm.Print_Area" localSheetId="0">'BALANCE OCT 2018-2017'!$B$1:$J$81</definedName>
    <definedName name="_xlnm.Print_Area" localSheetId="1">'ESTAD.RESULT. OCT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8" i="2" s="1"/>
  <c r="C44" i="3" l="1"/>
  <c r="D46" i="2"/>
  <c r="F60" i="2" l="1"/>
  <c r="F46" i="2"/>
  <c r="F55" i="2" s="1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<sst xmlns="http://schemas.openxmlformats.org/spreadsheetml/2006/main" count="107" uniqueCount="81">
  <si>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</si>
  <si>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</si>
  <si>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</si>
  <si>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</si>
  <si>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</si>
  <si>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</si>
  <si>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</si>
  <si>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</si>
  <si>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</si>
  <si>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</si>
  <si>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</si>
  <si>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</si>
  <si>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</si>
  <si>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</si>
  <si>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</si>
  <si>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</si>
  <si>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</si>
  <si>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</si>
  <si>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</si>
  <si>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</si>
  <si>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</si>
  <si>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</si>
  <si>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</si>
  <si>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</si>
  <si>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</si>
  <si>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</si>
  <si>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</si>
  <si>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</si>
  <si>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</si>
  <si>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</si>
  <si>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</si>
  <si>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</si>
  <si>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</si>
  <si>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</si>
  <si>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</si>
  <si>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</si>
  <si>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</si>
  <si>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</si>
  <si>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</si>
  <si>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</si>
  <si>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</si>
  <si>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</si>
  <si>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</si>
  <si>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</si>
  <si>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</si>
  <si>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</si>
  <si>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</si>
  <si>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</si>
  <si>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</si>
  <si>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</si>
  <si>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</si>
  <si>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</si>
  <si>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</si>
  <si>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</si>
  <si>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</si>
  <si>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</si>
  <si>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</si>
  <si>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</si>
  <si>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</si>
  <si>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</si>
  <si>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</si>
  <si>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</si>
  <si>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</si>
  <si>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</si>
  <si>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</si>
  <si>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</si>
  <si>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</si>
  <si>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</si>
  <si>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</si>
  <si>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</si>
  <si>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</si>
  <si>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</si>
  <si>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</si>
  <si>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</si>
  <si>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</si>
  <si>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</si>
  <si>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</si>
  <si>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</si>
  <si>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</si>
  <si>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31 DE OCTUBRE DE 2018 Y 2017</t>
  </si>
  <si>
    <t xml:space="preserve">ESTADO DE RESULTADOS COMPARATIVO DEL 1 DE ENERO AL 31 DE OCTUBRE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</si>
</sst>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0" fontId="24" fillId="0" borderId="0"/>
    <xf numFmtId="170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L1" sqref="L1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470733.6</v>
      </c>
      <c r="E8" s="12"/>
      <c r="F8" s="11">
        <f>F9+F11+F10+F12+F28</f>
        <v>415877.8</v>
      </c>
      <c r="G8" s="12"/>
      <c r="H8" s="11">
        <f t="shared" ref="H8:H13" si="0">D8-F8</f>
        <v>54855.799999999988</v>
      </c>
      <c r="I8" s="12"/>
      <c r="J8" s="107">
        <f t="shared" ref="J8:J13" si="1">H8/F8*100</f>
        <v>13.190365054350098</v>
      </c>
    </row>
    <row r="9" spans="1:10" x14ac:dyDescent="0.25">
      <c r="A9" s="1">
        <v>111</v>
      </c>
      <c r="B9" s="108" t="s">
        <v>8</v>
      </c>
      <c r="C9" s="5"/>
      <c r="D9" s="13">
        <v>58600.2</v>
      </c>
      <c r="E9" s="13"/>
      <c r="F9" s="13">
        <v>110022.3</v>
      </c>
      <c r="G9" s="13"/>
      <c r="H9" s="13">
        <f t="shared" si="0"/>
        <v>-51422.100000000006</v>
      </c>
      <c r="I9" s="13"/>
      <c r="J9" s="109">
        <f t="shared" si="1"/>
        <v>-46.737888591676416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108157.2</v>
      </c>
      <c r="E11" s="13"/>
      <c r="F11" s="13">
        <v>2914.5</v>
      </c>
      <c r="G11" s="13"/>
      <c r="H11" s="13">
        <f t="shared" si="0"/>
        <v>105242.7</v>
      </c>
      <c r="I11" s="13"/>
      <c r="J11" s="109">
        <f t="shared" si="1"/>
        <v>3611.0036026762737</v>
      </c>
    </row>
    <row r="12" spans="1:10" x14ac:dyDescent="0.25">
      <c r="B12" s="103" t="s">
        <v>11</v>
      </c>
      <c r="C12" s="6"/>
      <c r="D12" s="11">
        <f>D13+D22</f>
        <v>307046.7</v>
      </c>
      <c r="E12" s="12"/>
      <c r="F12" s="11">
        <f>F13+F22</f>
        <v>306009.90000000002</v>
      </c>
      <c r="G12" s="12"/>
      <c r="H12" s="11">
        <f t="shared" si="0"/>
        <v>1036.7999999999884</v>
      </c>
      <c r="I12" s="12"/>
      <c r="J12" s="107">
        <f t="shared" si="1"/>
        <v>0.33881256782868407</v>
      </c>
    </row>
    <row r="13" spans="1:10" s="2" customFormat="1" ht="18" customHeight="1" x14ac:dyDescent="0.25">
      <c r="A13" s="1"/>
      <c r="B13" s="108" t="s">
        <v>12</v>
      </c>
      <c r="C13" s="5"/>
      <c r="D13" s="13">
        <v>306062</v>
      </c>
      <c r="E13" s="13"/>
      <c r="F13" s="13">
        <v>304922.90000000002</v>
      </c>
      <c r="G13" s="13"/>
      <c r="H13" s="13">
        <f t="shared" si="0"/>
        <v>1139.0999999999767</v>
      </c>
      <c r="I13" s="13"/>
      <c r="J13" s="109">
        <f t="shared" si="1"/>
        <v>0.3735698433931911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984.7</v>
      </c>
      <c r="E22" s="13"/>
      <c r="F22" s="13">
        <v>1087</v>
      </c>
      <c r="G22" s="13"/>
      <c r="H22" s="13">
        <f>D22-F22</f>
        <v>-102.29999999999995</v>
      </c>
      <c r="I22" s="13"/>
      <c r="J22" s="109">
        <f>H22/F22*100</f>
        <v>-9.4112235510579545</v>
      </c>
    </row>
    <row r="23" spans="1:10" s="2" customFormat="1" hidden="1" x14ac:dyDescent="0.25">
      <c r="A23" s="1">
        <v>1141049901</v>
      </c>
      <c r="B23" s="10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-3070.5</v>
      </c>
      <c r="E28" s="13"/>
      <c r="F28" s="13">
        <v>-3068.9</v>
      </c>
      <c r="G28" s="13"/>
      <c r="H28" s="13">
        <f>D28-F28</f>
        <v>-1.5999999999999091</v>
      </c>
      <c r="I28" s="13"/>
      <c r="J28" s="109">
        <f>H28/F28*100</f>
        <v>5.2135944475216175E-2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17621</v>
      </c>
      <c r="E30" s="14"/>
      <c r="F30" s="13">
        <v>14867.3</v>
      </c>
      <c r="G30" s="13"/>
      <c r="H30" s="13">
        <f>D30-F30</f>
        <v>2753.7000000000007</v>
      </c>
      <c r="I30" s="13"/>
      <c r="J30" s="109">
        <f>H30/F30*100</f>
        <v>18.521856692203702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2085.6999999999998</v>
      </c>
      <c r="E31" s="14"/>
      <c r="F31" s="13">
        <v>1397.2</v>
      </c>
      <c r="G31" s="13"/>
      <c r="H31" s="13">
        <f>D31-F31</f>
        <v>688.49999999999977</v>
      </c>
      <c r="I31" s="13"/>
      <c r="J31" s="109">
        <f>H31/F31*100</f>
        <v>49.277125679931274</v>
      </c>
    </row>
    <row r="32" spans="1:10" s="2" customFormat="1" x14ac:dyDescent="0.25">
      <c r="A32" s="1">
        <v>13</v>
      </c>
      <c r="B32" s="108" t="s">
        <v>17</v>
      </c>
      <c r="C32" s="5"/>
      <c r="D32" s="13">
        <v>8681.5</v>
      </c>
      <c r="E32" s="13"/>
      <c r="F32" s="13">
        <v>9136.7000000000007</v>
      </c>
      <c r="G32" s="13"/>
      <c r="H32" s="13">
        <f>D32-F32</f>
        <v>-455.20000000000073</v>
      </c>
      <c r="I32" s="13"/>
      <c r="J32" s="109">
        <f>H32/F32*100</f>
        <v>-4.9821051364278208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499121.8</v>
      </c>
      <c r="E34" s="16"/>
      <c r="F34" s="15">
        <f>F8+F30+F31+F32</f>
        <v>441279</v>
      </c>
      <c r="G34" s="16"/>
      <c r="H34" s="15">
        <f>H8+H30+H31+H32</f>
        <v>57842.799999999988</v>
      </c>
      <c r="I34" s="16"/>
      <c r="J34" s="110">
        <f>H34/F34*100</f>
        <v>13.107988370169437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270086</v>
      </c>
      <c r="E46" s="12"/>
      <c r="F46" s="11">
        <f>SUM(F47:F51)</f>
        <v>238537.5</v>
      </c>
      <c r="G46" s="12"/>
      <c r="H46" s="11">
        <f t="shared" ref="H46:H55" si="2">D46-F46</f>
        <v>31548.5</v>
      </c>
      <c r="I46" s="12"/>
      <c r="J46" s="107">
        <f>H46/F46*100</f>
        <v>13.225803070795997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23481.9</v>
      </c>
      <c r="E47" s="12"/>
      <c r="F47" s="13">
        <v>25975.200000000001</v>
      </c>
      <c r="G47" s="12"/>
      <c r="H47" s="13">
        <f>D47-F47</f>
        <v>-2493.2999999999993</v>
      </c>
      <c r="I47" s="13"/>
      <c r="J47" s="109">
        <f>H47/F47*100</f>
        <v>-9.5987711355446699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216507.7</v>
      </c>
      <c r="E48" s="13"/>
      <c r="F48" s="13">
        <v>182460.4</v>
      </c>
      <c r="G48" s="13"/>
      <c r="H48" s="13">
        <f t="shared" si="2"/>
        <v>34047.300000000017</v>
      </c>
      <c r="I48" s="13"/>
      <c r="J48" s="109">
        <f>H48/F48*100</f>
        <v>18.660103781423267</v>
      </c>
    </row>
    <row r="49" spans="1:11" s="2" customFormat="1" x14ac:dyDescent="0.25">
      <c r="A49" s="1">
        <v>213</v>
      </c>
      <c r="B49" s="108" t="s">
        <v>25</v>
      </c>
      <c r="C49" s="5"/>
      <c r="D49" s="13">
        <v>1.1000000000000001</v>
      </c>
      <c r="E49" s="13"/>
      <c r="F49" s="13">
        <v>6.6</v>
      </c>
      <c r="G49" s="13"/>
      <c r="H49" s="13">
        <f t="shared" si="2"/>
        <v>-5.5</v>
      </c>
      <c r="I49" s="13"/>
      <c r="J49" s="109">
        <f>H49/F49*100</f>
        <v>-83.333333333333343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30095.3</v>
      </c>
      <c r="E50" s="13"/>
      <c r="F50" s="13">
        <v>30095.3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137531.5</v>
      </c>
      <c r="E52" s="13"/>
      <c r="F52" s="13">
        <v>118128.4</v>
      </c>
      <c r="G52" s="13"/>
      <c r="H52" s="13">
        <f t="shared" si="2"/>
        <v>19403.100000000006</v>
      </c>
      <c r="I52" s="13"/>
      <c r="J52" s="109">
        <f>H52/F52*100</f>
        <v>16.425431987566078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7161.7</v>
      </c>
      <c r="E53" s="14"/>
      <c r="F53" s="13">
        <v>9177.6</v>
      </c>
      <c r="G53" s="14"/>
      <c r="H53" s="14">
        <f t="shared" si="2"/>
        <v>-2015.9000000000005</v>
      </c>
      <c r="I53" s="14"/>
      <c r="J53" s="109">
        <f>H53/F53*100</f>
        <v>-21.965437587168765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414779.2</v>
      </c>
      <c r="E55" s="16"/>
      <c r="F55" s="15">
        <f>SUM(F46,F52,F53)</f>
        <v>365843.5</v>
      </c>
      <c r="G55" s="16"/>
      <c r="H55" s="15">
        <f t="shared" si="2"/>
        <v>48935.700000000012</v>
      </c>
      <c r="I55" s="16"/>
      <c r="J55" s="110">
        <f>H55/F55*100</f>
        <v>13.376129410526636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56295.1</v>
      </c>
      <c r="E60" s="12"/>
      <c r="F60" s="11">
        <f>SUM(F61:F62)</f>
        <v>50280.299999999996</v>
      </c>
      <c r="G60" s="12"/>
      <c r="H60" s="11">
        <f>D60-F60</f>
        <v>6014.8000000000029</v>
      </c>
      <c r="I60" s="12"/>
      <c r="J60" s="107">
        <f t="shared" ref="J60:J68" si="3">H60/F60*100</f>
        <v>11.962538011905266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56620.5</v>
      </c>
      <c r="E61" s="13"/>
      <c r="F61" s="13">
        <v>50769.1</v>
      </c>
      <c r="G61" s="13"/>
      <c r="H61" s="13">
        <f>D61-F61</f>
        <v>5851.4000000000015</v>
      </c>
      <c r="I61" s="13"/>
      <c r="J61" s="109">
        <f t="shared" si="3"/>
        <v>11.525514535416232</v>
      </c>
    </row>
    <row r="62" spans="1:11" s="2" customFormat="1" x14ac:dyDescent="0.25">
      <c r="A62" s="1"/>
      <c r="B62" s="108" t="s">
        <v>33</v>
      </c>
      <c r="C62" s="5"/>
      <c r="D62" s="13">
        <v>-325.39999999999998</v>
      </c>
      <c r="E62" s="13"/>
      <c r="F62" s="13">
        <v>-488.8</v>
      </c>
      <c r="G62" s="13"/>
      <c r="H62" s="13">
        <f>D62-F62</f>
        <v>163.40000000000003</v>
      </c>
      <c r="I62" s="13"/>
      <c r="J62" s="109">
        <f>H62/F62*100</f>
        <v>-33.428805237315885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4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4"/>
        <v>121.40000000000009</v>
      </c>
      <c r="I64" s="13"/>
      <c r="J64" s="109">
        <f t="shared" si="3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09">
        <f t="shared" si="3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09">
        <f t="shared" si="3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3"/>
        <v>#DIV/0!</v>
      </c>
    </row>
    <row r="68" spans="1:11" s="2" customFormat="1" x14ac:dyDescent="0.25">
      <c r="A68" s="1"/>
      <c r="B68" s="118" t="s">
        <v>39</v>
      </c>
      <c r="C68" s="22"/>
      <c r="D68" s="23">
        <v>6488</v>
      </c>
      <c r="E68" s="16"/>
      <c r="F68" s="23">
        <v>5700.6</v>
      </c>
      <c r="G68" s="16"/>
      <c r="H68" s="23">
        <f t="shared" si="4"/>
        <v>787.39999999999964</v>
      </c>
      <c r="I68" s="16"/>
      <c r="J68" s="119">
        <f t="shared" si="3"/>
        <v>13.812581131810681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1657.7</v>
      </c>
      <c r="E70" s="25"/>
      <c r="F70" s="24">
        <v>1724.6</v>
      </c>
      <c r="G70" s="24"/>
      <c r="H70" s="16">
        <f>D70-F70</f>
        <v>-66.899999999999864</v>
      </c>
      <c r="I70" s="16"/>
      <c r="J70" s="119">
        <f>H70/F70*100</f>
        <v>-3.8791603850168075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84342.599999999991</v>
      </c>
      <c r="E71" s="16"/>
      <c r="F71" s="15">
        <f>F60+F63+F64+F65+F66+F67+F68</f>
        <v>75435.5</v>
      </c>
      <c r="G71" s="16"/>
      <c r="H71" s="15">
        <f>D71-F71</f>
        <v>8907.0999999999913</v>
      </c>
      <c r="I71" s="16"/>
      <c r="J71" s="110">
        <f>H71/F71*100</f>
        <v>11.807570706099902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499121.8</v>
      </c>
      <c r="E73" s="16"/>
      <c r="F73" s="27">
        <f>F55+F71</f>
        <v>441279</v>
      </c>
      <c r="G73" s="16"/>
      <c r="H73" s="28">
        <f>D73-F73</f>
        <v>57842.799999999988</v>
      </c>
      <c r="I73" s="24"/>
      <c r="J73" s="122">
        <f>H73/F73*100</f>
        <v>13.107988370169437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B1" sqref="B1:I1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20388.3</v>
      </c>
      <c r="D8" s="48"/>
      <c r="E8" s="48">
        <v>20137.7</v>
      </c>
      <c r="F8" s="49"/>
      <c r="G8" s="50">
        <f>C8-E8</f>
        <v>250.59999999999854</v>
      </c>
      <c r="H8" s="50"/>
      <c r="I8" s="79">
        <f>G8/E8*100</f>
        <v>1.2444320850941195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3478.2</v>
      </c>
      <c r="D10" s="49"/>
      <c r="E10" s="48">
        <v>44.6</v>
      </c>
      <c r="F10" s="49"/>
      <c r="G10" s="50">
        <f>C10-E10</f>
        <v>3433.6</v>
      </c>
      <c r="H10" s="50"/>
      <c r="I10" s="79">
        <f>G10/E10*100</f>
        <v>7698.6547085201792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985.6</v>
      </c>
      <c r="D12" s="49"/>
      <c r="E12" s="48">
        <v>533.6</v>
      </c>
      <c r="F12" s="49"/>
      <c r="G12" s="50">
        <f>C12-E12</f>
        <v>452</v>
      </c>
      <c r="H12" s="50"/>
      <c r="I12" s="79">
        <f>G12/E12*100</f>
        <v>84.707646176911538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24852.1</v>
      </c>
      <c r="D14" s="56"/>
      <c r="E14" s="70">
        <f>SUM(E8:E12)</f>
        <v>20715.899999999998</v>
      </c>
      <c r="F14" s="56"/>
      <c r="G14" s="71">
        <f>C14-E14</f>
        <v>4136.2000000000007</v>
      </c>
      <c r="H14" s="52"/>
      <c r="I14" s="80">
        <f>G14/E14*100</f>
        <v>19.966306074078371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322.89999999999998</v>
      </c>
      <c r="D19" s="40"/>
      <c r="E19" s="48">
        <v>241.9</v>
      </c>
      <c r="F19" s="40"/>
      <c r="G19" s="50">
        <f t="shared" ref="G19:G24" si="0">C19-E19</f>
        <v>80.999999999999972</v>
      </c>
      <c r="H19" s="40"/>
      <c r="I19" s="79">
        <f>G19/E19*100</f>
        <v>33.484911120297632</v>
      </c>
    </row>
    <row r="20" spans="1:9" x14ac:dyDescent="0.2">
      <c r="A20" s="38">
        <v>7110020100</v>
      </c>
      <c r="B20" s="78" t="s">
        <v>49</v>
      </c>
      <c r="C20" s="48">
        <v>11820</v>
      </c>
      <c r="D20" s="49"/>
      <c r="E20" s="48">
        <v>7397</v>
      </c>
      <c r="F20" s="49"/>
      <c r="G20" s="50">
        <f t="shared" si="0"/>
        <v>4423</v>
      </c>
      <c r="H20" s="50"/>
      <c r="I20" s="79">
        <f>G20/E20*100</f>
        <v>59.794511288360141</v>
      </c>
    </row>
    <row r="21" spans="1:9" x14ac:dyDescent="0.2">
      <c r="A21" s="38">
        <v>7110020200</v>
      </c>
      <c r="B21" s="78" t="s">
        <v>55</v>
      </c>
      <c r="C21" s="48">
        <v>719.8</v>
      </c>
      <c r="D21" s="49"/>
      <c r="E21" s="48">
        <v>583.6</v>
      </c>
      <c r="F21" s="49"/>
      <c r="G21" s="50">
        <f t="shared" si="0"/>
        <v>136.19999999999993</v>
      </c>
      <c r="H21" s="50"/>
      <c r="I21" s="79">
        <f>G21/E21*100</f>
        <v>23.337902673063731</v>
      </c>
    </row>
    <row r="22" spans="1:9" x14ac:dyDescent="0.2">
      <c r="B22" s="78" t="s">
        <v>26</v>
      </c>
      <c r="C22" s="48">
        <v>1852.5</v>
      </c>
      <c r="D22" s="49"/>
      <c r="E22" s="48">
        <v>1847.2</v>
      </c>
      <c r="F22" s="49"/>
      <c r="G22" s="50">
        <f t="shared" si="0"/>
        <v>5.2999999999999545</v>
      </c>
      <c r="H22" s="50"/>
      <c r="I22" s="79">
        <f>G22/E22*100</f>
        <v>0.2869207449112145</v>
      </c>
    </row>
    <row r="23" spans="1:9" x14ac:dyDescent="0.2">
      <c r="A23" s="38">
        <v>711007</v>
      </c>
      <c r="B23" s="78" t="s">
        <v>56</v>
      </c>
      <c r="C23" s="48">
        <v>110.6</v>
      </c>
      <c r="D23" s="49"/>
      <c r="E23" s="48">
        <v>0</v>
      </c>
      <c r="F23" s="49"/>
      <c r="G23" s="50">
        <f t="shared" si="0"/>
        <v>110.6</v>
      </c>
      <c r="H23" s="50"/>
      <c r="I23" s="79">
        <v>100</v>
      </c>
    </row>
    <row r="24" spans="1:9" x14ac:dyDescent="0.2">
      <c r="B24" s="78"/>
      <c r="C24" s="72">
        <f>SUM(C19:C23)</f>
        <v>14825.8</v>
      </c>
      <c r="D24" s="56"/>
      <c r="E24" s="72">
        <f>SUM(E19:E23)</f>
        <v>10069.700000000001</v>
      </c>
      <c r="F24" s="56"/>
      <c r="G24" s="59">
        <f t="shared" si="0"/>
        <v>4756.0999999999985</v>
      </c>
      <c r="H24" s="52"/>
      <c r="I24" s="81">
        <f>G24/E24*100</f>
        <v>47.231794393080214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132.5</v>
      </c>
      <c r="D26" s="40"/>
      <c r="E26" s="48">
        <v>83.5</v>
      </c>
      <c r="F26" s="40"/>
      <c r="G26" s="50">
        <f>C26-E26</f>
        <v>49</v>
      </c>
      <c r="H26" s="40"/>
      <c r="I26" s="79">
        <f>G26/E26*100</f>
        <v>58.682634730538922</v>
      </c>
    </row>
    <row r="27" spans="1:9" x14ac:dyDescent="0.2">
      <c r="B27" s="74"/>
      <c r="C27" s="70">
        <f>SUM(C24:C26)</f>
        <v>14958.3</v>
      </c>
      <c r="D27" s="56"/>
      <c r="E27" s="70">
        <f>SUM(E24:E26)</f>
        <v>10153.200000000001</v>
      </c>
      <c r="F27" s="56"/>
      <c r="G27" s="71">
        <f>C27-E27</f>
        <v>4805.0999999999985</v>
      </c>
      <c r="H27" s="52"/>
      <c r="I27" s="80">
        <f>G27/E27*100</f>
        <v>47.325966197848935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9893.7999999999993</v>
      </c>
      <c r="D29" s="51"/>
      <c r="E29" s="51">
        <f>+E14-E27</f>
        <v>10562.699999999997</v>
      </c>
      <c r="F29" s="51"/>
      <c r="G29" s="52">
        <f>C29-E29</f>
        <v>-668.89999999999782</v>
      </c>
      <c r="H29" s="52"/>
      <c r="I29" s="84">
        <f>G29/E29*100</f>
        <v>-6.332661156711807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10133.9</v>
      </c>
      <c r="D31" s="50"/>
      <c r="E31" s="48">
        <v>9509.6</v>
      </c>
      <c r="F31" s="50"/>
      <c r="G31" s="50">
        <f>C31-E31</f>
        <v>624.29999999999927</v>
      </c>
      <c r="H31" s="50"/>
      <c r="I31" s="79">
        <f>G31/E31*100</f>
        <v>6.5649448977874902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6448.2</v>
      </c>
      <c r="D33" s="50"/>
      <c r="E33" s="69">
        <v>5931.9</v>
      </c>
      <c r="F33" s="50"/>
      <c r="G33" s="45">
        <f>C33-E33</f>
        <v>516.30000000000018</v>
      </c>
      <c r="H33" s="50"/>
      <c r="I33" s="87">
        <f>G33/E33*100</f>
        <v>8.7037879937288256</v>
      </c>
    </row>
    <row r="34" spans="1:9" ht="14.25" customHeight="1" x14ac:dyDescent="0.2">
      <c r="B34" s="85"/>
      <c r="C34" s="73">
        <f>SUM(C31-C33)</f>
        <v>3685.7</v>
      </c>
      <c r="D34" s="52"/>
      <c r="E34" s="73">
        <f>SUM(E31-E33)</f>
        <v>3577.7000000000007</v>
      </c>
      <c r="F34" s="52"/>
      <c r="G34" s="73">
        <f>SUM(G31-G33)</f>
        <v>107.99999999999909</v>
      </c>
      <c r="H34" s="52"/>
      <c r="I34" s="81">
        <f>G34/E34*100</f>
        <v>3.0186991642675203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6420.4</v>
      </c>
      <c r="D36" s="56"/>
      <c r="E36" s="55">
        <v>6269.8</v>
      </c>
      <c r="F36" s="56"/>
      <c r="G36" s="57">
        <v>150.59999999999945</v>
      </c>
      <c r="H36" s="52"/>
      <c r="I36" s="89">
        <v>2.4019904941146359</v>
      </c>
    </row>
    <row r="37" spans="1:9" ht="15" customHeight="1" x14ac:dyDescent="0.2">
      <c r="B37" s="90" t="s">
        <v>62</v>
      </c>
      <c r="C37" s="58">
        <f>(C29+C31-C33-C36)</f>
        <v>7159.0999999999967</v>
      </c>
      <c r="D37" s="51"/>
      <c r="E37" s="58">
        <f>(E29+E31-E33-E36)</f>
        <v>7870.5999999999958</v>
      </c>
      <c r="F37" s="51"/>
      <c r="G37" s="59">
        <f>C37-E37</f>
        <v>-711.49999999999909</v>
      </c>
      <c r="H37" s="52"/>
      <c r="I37" s="81">
        <f>G37/E37*100</f>
        <v>-9.0399715396538944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446.1</v>
      </c>
      <c r="D41" s="50"/>
      <c r="E41" s="48">
        <v>209.6</v>
      </c>
      <c r="F41" s="50"/>
      <c r="G41" s="50">
        <f>C41-E41</f>
        <v>236.50000000000003</v>
      </c>
      <c r="H41" s="50"/>
      <c r="I41" s="79">
        <f>G41/E41*100</f>
        <v>112.83396946564888</v>
      </c>
    </row>
    <row r="42" spans="1:9" ht="15" customHeight="1" x14ac:dyDescent="0.2">
      <c r="A42" s="38">
        <v>82</v>
      </c>
      <c r="B42" s="91" t="s">
        <v>65</v>
      </c>
      <c r="C42" s="48">
        <v>196.1</v>
      </c>
      <c r="D42" s="50"/>
      <c r="E42" s="48">
        <v>154.30000000000001</v>
      </c>
      <c r="F42" s="50"/>
      <c r="G42" s="50">
        <f>C42-E42</f>
        <v>41.799999999999983</v>
      </c>
      <c r="H42" s="50"/>
      <c r="I42" s="79">
        <f>G42/E42*100</f>
        <v>27.090084251458187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250.00000000000003</v>
      </c>
      <c r="D44" s="56"/>
      <c r="E44" s="70">
        <f>SUM(E41-E42)</f>
        <v>55.299999999999983</v>
      </c>
      <c r="F44" s="56"/>
      <c r="G44" s="71">
        <f>C44-E44</f>
        <v>194.70000000000005</v>
      </c>
      <c r="H44" s="52"/>
      <c r="I44" s="80">
        <f>G44/E44*100</f>
        <v>352.07956600361683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7409.0999999999967</v>
      </c>
      <c r="D46" s="51"/>
      <c r="E46" s="51">
        <f>E37+E44</f>
        <v>7925.899999999996</v>
      </c>
      <c r="F46" s="51"/>
      <c r="G46" s="52">
        <f>C46-E46</f>
        <v>-516.79999999999927</v>
      </c>
      <c r="H46" s="52"/>
      <c r="I46" s="84">
        <f t="shared" ref="I46:I51" si="1">G46/E46*100</f>
        <v>-6.5203951601710788</v>
      </c>
    </row>
    <row r="47" spans="1:9" x14ac:dyDescent="0.2">
      <c r="A47" s="38">
        <v>83</v>
      </c>
      <c r="B47" s="86" t="s">
        <v>67</v>
      </c>
      <c r="C47" s="69">
        <v>-824.9</v>
      </c>
      <c r="D47" s="50"/>
      <c r="E47" s="69">
        <v>-1992.8</v>
      </c>
      <c r="F47" s="50"/>
      <c r="G47" s="45">
        <f>C47-E47</f>
        <v>1167.9000000000001</v>
      </c>
      <c r="H47" s="50"/>
      <c r="I47" s="87">
        <f t="shared" si="1"/>
        <v>-58.605981533520676</v>
      </c>
    </row>
    <row r="48" spans="1:9" x14ac:dyDescent="0.2">
      <c r="B48" s="86" t="s">
        <v>74</v>
      </c>
      <c r="C48" s="51">
        <f>SUM(C46:C47)</f>
        <v>6584.1999999999971</v>
      </c>
      <c r="D48" s="51"/>
      <c r="E48" s="51">
        <f>SUM(E46:E47)</f>
        <v>5933.0999999999958</v>
      </c>
      <c r="F48" s="51">
        <f>SUM(F46:F47)</f>
        <v>0</v>
      </c>
      <c r="G48" s="51">
        <f>SUM(G46:G47)</f>
        <v>651.10000000000082</v>
      </c>
      <c r="H48" s="51">
        <f>SUM(H46:H47)</f>
        <v>0</v>
      </c>
      <c r="I48" s="84">
        <f t="shared" si="1"/>
        <v>10.974027068480243</v>
      </c>
    </row>
    <row r="49" spans="2:9" ht="15.75" customHeight="1" x14ac:dyDescent="0.2">
      <c r="B49" s="86" t="s">
        <v>75</v>
      </c>
      <c r="C49" s="48">
        <v>-96.2</v>
      </c>
      <c r="D49" s="50"/>
      <c r="E49" s="48">
        <v>-232.5</v>
      </c>
      <c r="F49" s="50"/>
      <c r="G49" s="50">
        <f>C49-E49</f>
        <v>136.30000000000001</v>
      </c>
      <c r="H49" s="50"/>
      <c r="I49" s="87">
        <f t="shared" si="1"/>
        <v>-58.623655913978503</v>
      </c>
    </row>
    <row r="50" spans="2:9" ht="15.75" customHeight="1" thickBot="1" x14ac:dyDescent="0.25">
      <c r="B50" s="93" t="s">
        <v>76</v>
      </c>
      <c r="C50" s="61">
        <f>SUM(C48+C49)</f>
        <v>6487.9999999999973</v>
      </c>
      <c r="D50" s="52"/>
      <c r="E50" s="61">
        <f>SUM(E48+E49)</f>
        <v>5700.5999999999958</v>
      </c>
      <c r="F50" s="52"/>
      <c r="G50" s="61">
        <f>SUM(G46+G47+G49)</f>
        <v>787.40000000000077</v>
      </c>
      <c r="H50" s="52"/>
      <c r="I50" s="94">
        <f t="shared" si="1"/>
        <v>13.812581131810711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5085.5999999999967</v>
      </c>
      <c r="D52" s="51"/>
      <c r="E52" s="67">
        <f>SUM(E50-E51)</f>
        <v>4298.1999999999953</v>
      </c>
      <c r="F52" s="56"/>
      <c r="G52" s="67">
        <f>SUM(G50-G51)</f>
        <v>787.40000000000077</v>
      </c>
      <c r="H52" s="52"/>
      <c r="I52" s="84">
        <f>G52/E52*100</f>
        <v>18.319296449676649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>G53/E53*100</f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4228.0999999999967</v>
      </c>
      <c r="D54" s="51"/>
      <c r="E54" s="67">
        <f>SUM(E52-E53)</f>
        <v>3440.6999999999953</v>
      </c>
      <c r="F54" s="51">
        <f>SUM(F52-F53)</f>
        <v>0</v>
      </c>
      <c r="G54" s="67">
        <f>SUM(G52-G53)</f>
        <v>787.40000000000077</v>
      </c>
      <c r="H54" s="51">
        <f>SUM(H52-H53)</f>
        <v>0</v>
      </c>
      <c r="I54" s="84">
        <f>G54/E54*100</f>
        <v>22.884878077135522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95">
        <f>G55/E55*100</f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4929.7999999999965</v>
      </c>
      <c r="D56" s="51"/>
      <c r="E56" s="67">
        <f>SUM(E52-E53+E55)</f>
        <v>4142.3999999999951</v>
      </c>
      <c r="F56" s="56"/>
      <c r="G56" s="67">
        <f>SUM(G52-G53+G55)</f>
        <v>787.40000000000077</v>
      </c>
      <c r="H56" s="52"/>
      <c r="I56" s="96">
        <f>G56/E56*100</f>
        <v>19.008304364619587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OCT 2018-2017</vt:lpstr>
      <vt:lpstr>ESTAD.RESULT. OCT 2018-2017</vt:lpstr>
      <vt:lpstr>'BALANCE OCT 2018-2017'!Área_de_impresión</vt:lpstr>
      <vt:lpstr>'ESTAD.RESULT. OCT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2018-11-07T01:27:48Z</cp:lastPrinted>
  <dcterms:created xsi:type="dcterms:W3CDTF">2014-11-04T23:55:13Z</dcterms:created>
  <dcterms:modified xsi:type="dcterms:W3CDTF">2018-11-27T16:32:23Z</dcterms:modified>
</cp:coreProperties>
</file>