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8\9_SEP_2018\"/>
    </mc:Choice>
  </mc:AlternateContent>
  <bookViews>
    <workbookView xWindow="0" yWindow="0" windowWidth="24000" windowHeight="9735"/>
  </bookViews>
  <sheets>
    <sheet name="BALANCE SEP 2018-2017" sheetId="2" r:id="rId1"/>
    <sheet name="ESTAD.RESULT. SEP 2018-2017" sheetId="3" r:id="rId2"/>
  </sheets>
  <definedNames>
    <definedName name="A_impresión_IM">#REF!</definedName>
    <definedName name="_xlnm.Print_Area" localSheetId="0">'BALANCE SEP 2018-2017'!$B$1:$J$59</definedName>
    <definedName name="_xlnm.Print_Area" localSheetId="1">'ESTAD.RESULT. SEP 2018-2017'!$B$1:$I$57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" l="1"/>
  <c r="J46" i="2" s="1"/>
  <c r="D12" i="2" l="1"/>
  <c r="D8" i="2" s="1"/>
  <c r="C44" i="3" l="1"/>
  <c r="D26" i="2"/>
  <c r="F39" i="2" l="1"/>
  <c r="F26" i="2"/>
  <c r="F34" i="2" s="1"/>
  <c r="F12" i="2"/>
  <c r="F8" i="2" s="1"/>
  <c r="F21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50" i="2"/>
  <c r="F52" i="2" s="1"/>
  <c r="E54" i="3" l="1"/>
  <c r="C34" i="3" l="1"/>
  <c r="D34" i="2"/>
  <c r="C24" i="3" l="1"/>
  <c r="C27" i="3" s="1"/>
  <c r="C14" i="3"/>
  <c r="H47" i="2" l="1"/>
  <c r="J47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G26" i="3"/>
  <c r="I26" i="3" s="1"/>
  <c r="G31" i="3"/>
  <c r="G33" i="3"/>
  <c r="I33" i="3" s="1"/>
  <c r="G36" i="3"/>
  <c r="I36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G44" i="3"/>
  <c r="I44" i="3" s="1"/>
  <c r="G24" i="3"/>
  <c r="I24" i="3" s="1"/>
  <c r="C37" i="3" l="1"/>
  <c r="C46" i="3" s="1"/>
  <c r="G27" i="3"/>
  <c r="I27" i="3" s="1"/>
  <c r="G29" i="3"/>
  <c r="I29" i="3" s="1"/>
  <c r="H49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29" i="2" l="1"/>
  <c r="J29" i="2" s="1"/>
  <c r="J49" i="2" l="1"/>
  <c r="H48" i="2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D39" i="2"/>
  <c r="D50" i="2" s="1"/>
  <c r="D52" i="2" s="1"/>
  <c r="H32" i="2"/>
  <c r="J32" i="2" s="1"/>
  <c r="H31" i="2"/>
  <c r="J31" i="2" s="1"/>
  <c r="H30" i="2"/>
  <c r="J30" i="2" s="1"/>
  <c r="H28" i="2"/>
  <c r="J28" i="2" s="1"/>
  <c r="H27" i="2"/>
  <c r="J27" i="2" s="1"/>
  <c r="H19" i="2"/>
  <c r="J19" i="2" s="1"/>
  <c r="H18" i="2"/>
  <c r="J18" i="2" s="1"/>
  <c r="H17" i="2"/>
  <c r="J17" i="2" s="1"/>
  <c r="H15" i="2"/>
  <c r="J15" i="2" s="1"/>
  <c r="H14" i="2"/>
  <c r="J14" i="2" s="1"/>
  <c r="H11" i="2"/>
  <c r="J11" i="2" s="1"/>
  <c r="H9" i="2"/>
  <c r="J9" i="2" s="1"/>
  <c r="H50" i="2" l="1"/>
  <c r="H10" i="2"/>
  <c r="H13" i="2"/>
  <c r="J13" i="2" s="1"/>
  <c r="H34" i="2"/>
  <c r="J34" i="2" s="1"/>
  <c r="H26" i="2"/>
  <c r="J26" i="2" s="1"/>
  <c r="H39" i="2"/>
  <c r="D21" i="2" l="1"/>
  <c r="J39" i="2"/>
  <c r="H12" i="2"/>
  <c r="J12" i="2" s="1"/>
  <c r="H8" i="2" l="1"/>
  <c r="J8" i="2" s="1"/>
  <c r="H21" i="2" l="1"/>
  <c r="J21" i="2" s="1"/>
  <c r="H52" i="2" l="1"/>
  <c r="J52" i="2" s="1"/>
  <c r="J50" i="2"/>
</calcChain>
</file>

<file path=xl/sharedStrings.xml><?xml version="1.0" encoding="utf-8"?>
<sst xmlns="http://schemas.openxmlformats.org/spreadsheetml/2006/main" count="99" uniqueCount="76">
  <si>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</si>
  <si>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</si>
  <si>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</si>
  <si>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</si>
  <si>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</si>
  <si>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</si>
  <si>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</si>
  <si>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</si>
  <si>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</si>
  <si>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</si>
  <si>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</si>
  <si>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</si>
  <si>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</si>
  <si>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</si>
  <si>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</si>
  <si>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</si>
  <si>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</si>
  <si>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</si>
  <si>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</si>
  <si>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</si>
  <si>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</si>
  <si>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</si>
  <si>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</si>
  <si>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</si>
  <si>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</si>
  <si>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</si>
  <si>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</si>
  <si>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</si>
  <si>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</si>
  <si>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</si>
  <si>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</si>
  <si>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</si>
  <si>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</si>
  <si>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</si>
  <si>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</si>
  <si>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</si>
  <si>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</si>
  <si>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</si>
  <si>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</si>
  <si>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</si>
  <si>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</si>
  <si>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</si>
  <si>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</si>
  <si>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</si>
  <si>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</si>
  <si>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</si>
  <si>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</si>
  <si>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</si>
  <si>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</si>
  <si>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</si>
  <si>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</si>
  <si>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</si>
  <si>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</si>
  <si>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</si>
  <si>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</si>
  <si>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</si>
  <si>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</si>
  <si>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</si>
  <si>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</si>
  <si>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</si>
  <si>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</si>
  <si>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</si>
  <si>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</si>
  <si>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</si>
  <si>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</si>
  <si>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</si>
  <si>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</si>
  <si>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</si>
  <si>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</si>
  <si>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</si>
  <si>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</si>
  <si>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</si>
  <si>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</si>
  <si>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>2018</t>
  </si>
  <si>
    <t xml:space="preserve">ESTADO DE RESULTADOS COMPARATIVO DEL 1 DE ENERO AL 30 DE SEPTIEMBRE DE 2018 Y 2017 </t>
  </si>
  <si>
    <t>BALANCE DE SITUACIÓN COMPARATIVO AL 30 DE SEPTIEMBRE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</si>
</sst>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4" fontId="24" fillId="0" borderId="0"/>
    <xf numFmtId="174" fontId="24" fillId="0" borderId="0"/>
  </cellStyleXfs>
  <cellXfs count="145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0"/>
  <sheetViews>
    <sheetView showGridLines="0" tabSelected="1" zoomScale="60" zoomScaleNormal="60" zoomScaleSheetLayoutView="70" workbookViewId="0">
      <selection activeCell="P12" sqref="P12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19.85546875" style="33" bestFit="1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21" t="s">
        <v>0</v>
      </c>
      <c r="C1" s="122"/>
      <c r="D1" s="122"/>
      <c r="E1" s="122"/>
      <c r="F1" s="122"/>
      <c r="G1" s="122"/>
      <c r="H1" s="122"/>
      <c r="I1" s="122"/>
      <c r="J1" s="123"/>
    </row>
    <row r="2" spans="1:10" x14ac:dyDescent="0.25">
      <c r="B2" s="124" t="s">
        <v>75</v>
      </c>
      <c r="C2" s="125"/>
      <c r="D2" s="125"/>
      <c r="E2" s="125"/>
      <c r="F2" s="125"/>
      <c r="G2" s="125"/>
      <c r="H2" s="125"/>
      <c r="I2" s="125"/>
      <c r="J2" s="126"/>
    </row>
    <row r="3" spans="1:10" ht="20.25" thickBot="1" x14ac:dyDescent="0.3">
      <c r="B3" s="127" t="s">
        <v>1</v>
      </c>
      <c r="C3" s="128"/>
      <c r="D3" s="128"/>
      <c r="E3" s="128"/>
      <c r="F3" s="128"/>
      <c r="G3" s="128"/>
      <c r="H3" s="128"/>
      <c r="I3" s="128"/>
      <c r="J3" s="129"/>
    </row>
    <row r="4" spans="1:10" ht="20.25" thickTop="1" x14ac:dyDescent="0.25">
      <c r="B4" s="130"/>
      <c r="C4" s="131"/>
      <c r="D4" s="131"/>
      <c r="E4" s="131"/>
      <c r="F4" s="131"/>
      <c r="G4" s="131"/>
      <c r="H4" s="131"/>
      <c r="I4" s="131"/>
      <c r="J4" s="132"/>
    </row>
    <row r="5" spans="1:10" x14ac:dyDescent="0.25">
      <c r="B5" s="98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99"/>
    </row>
    <row r="6" spans="1:10" x14ac:dyDescent="0.25">
      <c r="B6" s="100" t="s">
        <v>4</v>
      </c>
      <c r="C6" s="6"/>
      <c r="D6" s="7">
        <v>2018</v>
      </c>
      <c r="E6" s="8"/>
      <c r="F6" s="7">
        <v>2017</v>
      </c>
      <c r="G6" s="8"/>
      <c r="H6" s="65" t="s">
        <v>5</v>
      </c>
      <c r="I6" s="6"/>
      <c r="J6" s="101" t="s">
        <v>6</v>
      </c>
    </row>
    <row r="7" spans="1:10" ht="9" customHeight="1" x14ac:dyDescent="0.25">
      <c r="B7" s="100"/>
      <c r="C7" s="6"/>
      <c r="D7" s="9"/>
      <c r="E7" s="9"/>
      <c r="F7" s="9"/>
      <c r="G7" s="9"/>
      <c r="H7" s="6"/>
      <c r="I7" s="6"/>
      <c r="J7" s="102"/>
    </row>
    <row r="8" spans="1:10" x14ac:dyDescent="0.25">
      <c r="B8" s="103" t="s">
        <v>7</v>
      </c>
      <c r="C8" s="10"/>
      <c r="D8" s="11">
        <f>D9+D11+D10+D12+D15</f>
        <v>457261</v>
      </c>
      <c r="E8" s="12"/>
      <c r="F8" s="11">
        <f>F9+F11+F10+F12+F15</f>
        <v>396840.1</v>
      </c>
      <c r="G8" s="12"/>
      <c r="H8" s="11">
        <f t="shared" ref="H8:H13" si="0">D8-F8</f>
        <v>60420.900000000023</v>
      </c>
      <c r="I8" s="12"/>
      <c r="J8" s="104">
        <f t="shared" ref="J8:J13" si="1">H8/F8*100</f>
        <v>15.225502664675275</v>
      </c>
    </row>
    <row r="9" spans="1:10" x14ac:dyDescent="0.25">
      <c r="A9" s="1">
        <v>111</v>
      </c>
      <c r="B9" s="105" t="s">
        <v>8</v>
      </c>
      <c r="C9" s="5"/>
      <c r="D9" s="13">
        <v>53258.2</v>
      </c>
      <c r="E9" s="13"/>
      <c r="F9" s="13">
        <v>97626.9</v>
      </c>
      <c r="G9" s="13"/>
      <c r="H9" s="13">
        <f t="shared" si="0"/>
        <v>-44368.7</v>
      </c>
      <c r="I9" s="13"/>
      <c r="J9" s="106">
        <f t="shared" si="1"/>
        <v>-45.447207685586655</v>
      </c>
    </row>
    <row r="10" spans="1:10" x14ac:dyDescent="0.25">
      <c r="A10" s="1">
        <v>112</v>
      </c>
      <c r="B10" s="105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06">
        <v>100</v>
      </c>
    </row>
    <row r="11" spans="1:10" x14ac:dyDescent="0.25">
      <c r="A11" s="1">
        <v>113</v>
      </c>
      <c r="B11" s="105" t="s">
        <v>10</v>
      </c>
      <c r="C11" s="5"/>
      <c r="D11" s="13">
        <v>103084</v>
      </c>
      <c r="E11" s="13"/>
      <c r="F11" s="13">
        <v>2914.5</v>
      </c>
      <c r="G11" s="13"/>
      <c r="H11" s="13">
        <f t="shared" si="0"/>
        <v>100169.5</v>
      </c>
      <c r="I11" s="13"/>
      <c r="J11" s="106">
        <f t="shared" si="1"/>
        <v>3436.9360096071368</v>
      </c>
    </row>
    <row r="12" spans="1:10" x14ac:dyDescent="0.25">
      <c r="B12" s="100" t="s">
        <v>11</v>
      </c>
      <c r="C12" s="6"/>
      <c r="D12" s="11">
        <f>D13+D14</f>
        <v>303982.09999999998</v>
      </c>
      <c r="E12" s="12"/>
      <c r="F12" s="11">
        <f>F13+F14</f>
        <v>299365.2</v>
      </c>
      <c r="G12" s="12"/>
      <c r="H12" s="11">
        <f t="shared" si="0"/>
        <v>4616.8999999999651</v>
      </c>
      <c r="I12" s="12"/>
      <c r="J12" s="104">
        <f t="shared" si="1"/>
        <v>1.5422300254004022</v>
      </c>
    </row>
    <row r="13" spans="1:10" s="2" customFormat="1" ht="18" customHeight="1" x14ac:dyDescent="0.25">
      <c r="A13" s="1"/>
      <c r="B13" s="105" t="s">
        <v>12</v>
      </c>
      <c r="C13" s="5"/>
      <c r="D13" s="13">
        <v>303077.59999999998</v>
      </c>
      <c r="E13" s="13"/>
      <c r="F13" s="13">
        <v>298330.7</v>
      </c>
      <c r="G13" s="13"/>
      <c r="H13" s="13">
        <f t="shared" si="0"/>
        <v>4746.8999999999651</v>
      </c>
      <c r="I13" s="13"/>
      <c r="J13" s="106">
        <f t="shared" si="1"/>
        <v>1.5911537096249113</v>
      </c>
    </row>
    <row r="14" spans="1:10" s="2" customFormat="1" x14ac:dyDescent="0.25">
      <c r="A14" s="1"/>
      <c r="B14" s="105" t="s">
        <v>13</v>
      </c>
      <c r="C14" s="5"/>
      <c r="D14" s="13">
        <v>904.5</v>
      </c>
      <c r="E14" s="13"/>
      <c r="F14" s="13">
        <v>1034.5</v>
      </c>
      <c r="G14" s="13"/>
      <c r="H14" s="13">
        <f>D14-F14</f>
        <v>-130</v>
      </c>
      <c r="I14" s="13"/>
      <c r="J14" s="106">
        <f>H14/F14*100</f>
        <v>-12.566457225712904</v>
      </c>
    </row>
    <row r="15" spans="1:10" s="2" customFormat="1" x14ac:dyDescent="0.25">
      <c r="A15" s="1">
        <v>1149</v>
      </c>
      <c r="B15" s="105" t="s">
        <v>14</v>
      </c>
      <c r="C15" s="5"/>
      <c r="D15" s="13">
        <v>-3063.3</v>
      </c>
      <c r="E15" s="13"/>
      <c r="F15" s="13">
        <v>-3066.5</v>
      </c>
      <c r="G15" s="13"/>
      <c r="H15" s="13">
        <f>D15-F15</f>
        <v>3.1999999999998181</v>
      </c>
      <c r="I15" s="13"/>
      <c r="J15" s="106">
        <f>H15/F15*100</f>
        <v>-0.1043534974726828</v>
      </c>
    </row>
    <row r="16" spans="1:10" s="2" customFormat="1" ht="9.75" customHeight="1" x14ac:dyDescent="0.25">
      <c r="A16" s="1"/>
      <c r="B16" s="105"/>
      <c r="C16" s="5"/>
      <c r="D16" s="3" t="s">
        <v>2</v>
      </c>
      <c r="E16" s="3"/>
      <c r="F16" s="3" t="s">
        <v>2</v>
      </c>
      <c r="G16" s="3"/>
      <c r="H16" s="3"/>
      <c r="I16" s="3"/>
      <c r="J16" s="99"/>
    </row>
    <row r="17" spans="1:10" s="2" customFormat="1" ht="24.75" customHeight="1" x14ac:dyDescent="0.25">
      <c r="A17" s="1">
        <v>12</v>
      </c>
      <c r="B17" s="105" t="s">
        <v>15</v>
      </c>
      <c r="C17" s="5"/>
      <c r="D17" s="13">
        <v>16680.599999999999</v>
      </c>
      <c r="E17" s="14"/>
      <c r="F17" s="13">
        <v>16105.5</v>
      </c>
      <c r="G17" s="13"/>
      <c r="H17" s="13">
        <f>D17-F17</f>
        <v>575.09999999999854</v>
      </c>
      <c r="I17" s="13"/>
      <c r="J17" s="106">
        <f>H17/F17*100</f>
        <v>3.5708298407376269</v>
      </c>
    </row>
    <row r="18" spans="1:10" s="2" customFormat="1" ht="24.75" customHeight="1" x14ac:dyDescent="0.25">
      <c r="A18" s="1">
        <v>126</v>
      </c>
      <c r="B18" s="105" t="s">
        <v>16</v>
      </c>
      <c r="C18" s="5"/>
      <c r="D18" s="13">
        <v>1460.9</v>
      </c>
      <c r="E18" s="14"/>
      <c r="F18" s="13">
        <v>1397.2</v>
      </c>
      <c r="G18" s="13"/>
      <c r="H18" s="13">
        <f>D18-F18</f>
        <v>63.700000000000045</v>
      </c>
      <c r="I18" s="13"/>
      <c r="J18" s="106">
        <f>H18/F18*100</f>
        <v>4.5591182364729494</v>
      </c>
    </row>
    <row r="19" spans="1:10" s="2" customFormat="1" x14ac:dyDescent="0.25">
      <c r="A19" s="1">
        <v>13</v>
      </c>
      <c r="B19" s="105" t="s">
        <v>17</v>
      </c>
      <c r="C19" s="5"/>
      <c r="D19" s="13">
        <v>8707.7000000000007</v>
      </c>
      <c r="E19" s="13"/>
      <c r="F19" s="13">
        <v>9204.2999999999993</v>
      </c>
      <c r="G19" s="13"/>
      <c r="H19" s="13">
        <f>D19-F19</f>
        <v>-496.59999999999854</v>
      </c>
      <c r="I19" s="13"/>
      <c r="J19" s="106">
        <f>H19/F19*100</f>
        <v>-5.3953043686103079</v>
      </c>
    </row>
    <row r="20" spans="1:10" s="2" customFormat="1" ht="6.75" customHeight="1" x14ac:dyDescent="0.25">
      <c r="A20" s="1"/>
      <c r="B20" s="105" t="s">
        <v>2</v>
      </c>
      <c r="C20" s="5"/>
      <c r="D20" s="11"/>
      <c r="E20" s="13"/>
      <c r="F20" s="11"/>
      <c r="G20" s="13"/>
      <c r="H20" s="11"/>
      <c r="I20" s="13"/>
      <c r="J20" s="104"/>
    </row>
    <row r="21" spans="1:10" s="2" customFormat="1" ht="20.25" thickBot="1" x14ac:dyDescent="0.3">
      <c r="A21" s="1"/>
      <c r="B21" s="105" t="s">
        <v>18</v>
      </c>
      <c r="C21" s="5"/>
      <c r="D21" s="15">
        <f>D8+D17+D18+D19</f>
        <v>484110.2</v>
      </c>
      <c r="E21" s="16"/>
      <c r="F21" s="15">
        <f>F8+F17+F18+F19</f>
        <v>423547.1</v>
      </c>
      <c r="G21" s="16"/>
      <c r="H21" s="15">
        <f>H8+H17+H18+H19</f>
        <v>60563.10000000002</v>
      </c>
      <c r="I21" s="16"/>
      <c r="J21" s="107">
        <f>H21/F21*100</f>
        <v>14.299023650498381</v>
      </c>
    </row>
    <row r="22" spans="1:10" s="2" customFormat="1" ht="7.5" customHeight="1" thickTop="1" x14ac:dyDescent="0.25">
      <c r="A22" s="1"/>
      <c r="B22" s="105"/>
      <c r="C22" s="5"/>
      <c r="D22" s="17"/>
      <c r="E22" s="17"/>
      <c r="F22" s="17"/>
      <c r="G22" s="17"/>
      <c r="H22" s="17"/>
      <c r="I22" s="17"/>
      <c r="J22" s="108"/>
    </row>
    <row r="23" spans="1:10" s="2" customFormat="1" ht="7.5" customHeight="1" x14ac:dyDescent="0.25">
      <c r="A23" s="1"/>
      <c r="B23" s="105"/>
      <c r="C23" s="5"/>
      <c r="D23" s="17"/>
      <c r="E23" s="17"/>
      <c r="F23" s="17"/>
      <c r="G23" s="17"/>
      <c r="H23" s="17"/>
      <c r="I23" s="17"/>
      <c r="J23" s="108"/>
    </row>
    <row r="24" spans="1:10" s="2" customFormat="1" x14ac:dyDescent="0.25">
      <c r="A24" s="1"/>
      <c r="B24" s="100" t="s">
        <v>19</v>
      </c>
      <c r="C24" s="6"/>
      <c r="D24" s="3"/>
      <c r="E24" s="3"/>
      <c r="F24" s="3"/>
      <c r="G24" s="3"/>
      <c r="H24" s="3"/>
      <c r="I24" s="3"/>
      <c r="J24" s="109" t="s">
        <v>2</v>
      </c>
    </row>
    <row r="25" spans="1:10" s="2" customFormat="1" ht="8.4499999999999993" customHeight="1" x14ac:dyDescent="0.25">
      <c r="A25" s="1"/>
      <c r="B25" s="100"/>
      <c r="C25" s="6"/>
      <c r="D25" s="3"/>
      <c r="E25" s="3"/>
      <c r="F25" s="3"/>
      <c r="G25" s="3"/>
      <c r="H25" s="3"/>
      <c r="I25" s="3"/>
      <c r="J25" s="109"/>
    </row>
    <row r="26" spans="1:10" s="2" customFormat="1" x14ac:dyDescent="0.25">
      <c r="A26" s="1"/>
      <c r="B26" s="100" t="s">
        <v>20</v>
      </c>
      <c r="C26" s="6"/>
      <c r="D26" s="11">
        <f>SUM(D27:D30)</f>
        <v>258091.4</v>
      </c>
      <c r="E26" s="12"/>
      <c r="F26" s="11">
        <f>SUM(F27:F30)</f>
        <v>222760.4</v>
      </c>
      <c r="G26" s="12"/>
      <c r="H26" s="11">
        <f t="shared" ref="H26:H34" si="2">D26-F26</f>
        <v>35331</v>
      </c>
      <c r="I26" s="12"/>
      <c r="J26" s="104">
        <f>H26/F26*100</f>
        <v>15.860538946778691</v>
      </c>
    </row>
    <row r="27" spans="1:10" s="2" customFormat="1" ht="30.75" customHeight="1" x14ac:dyDescent="0.25">
      <c r="A27" s="1">
        <v>211</v>
      </c>
      <c r="B27" s="105" t="s">
        <v>21</v>
      </c>
      <c r="C27" s="6"/>
      <c r="D27" s="13">
        <v>23813.599999999999</v>
      </c>
      <c r="E27" s="12"/>
      <c r="F27" s="13">
        <v>21519.1</v>
      </c>
      <c r="G27" s="12"/>
      <c r="H27" s="13">
        <f>D27-F27</f>
        <v>2294.5</v>
      </c>
      <c r="I27" s="13"/>
      <c r="J27" s="106">
        <f>H27/F27*100</f>
        <v>10.662620648633075</v>
      </c>
    </row>
    <row r="28" spans="1:10" s="2" customFormat="1" x14ac:dyDescent="0.25">
      <c r="A28" s="1">
        <v>212</v>
      </c>
      <c r="B28" s="105" t="s">
        <v>11</v>
      </c>
      <c r="C28" s="5"/>
      <c r="D28" s="13">
        <v>203747.5</v>
      </c>
      <c r="E28" s="13"/>
      <c r="F28" s="13">
        <v>170781.3</v>
      </c>
      <c r="G28" s="13"/>
      <c r="H28" s="13">
        <f t="shared" si="2"/>
        <v>32966.200000000012</v>
      </c>
      <c r="I28" s="13"/>
      <c r="J28" s="106">
        <f>H28/F28*100</f>
        <v>19.303167267142253</v>
      </c>
    </row>
    <row r="29" spans="1:10" s="2" customFormat="1" x14ac:dyDescent="0.25">
      <c r="A29" s="1">
        <v>213</v>
      </c>
      <c r="B29" s="105" t="s">
        <v>22</v>
      </c>
      <c r="C29" s="5"/>
      <c r="D29" s="13">
        <v>71.5</v>
      </c>
      <c r="E29" s="13"/>
      <c r="F29" s="13">
        <v>1.2</v>
      </c>
      <c r="G29" s="13"/>
      <c r="H29" s="13">
        <f t="shared" si="2"/>
        <v>70.3</v>
      </c>
      <c r="I29" s="13"/>
      <c r="J29" s="106">
        <f>H29/F29*100</f>
        <v>5858.3333333333339</v>
      </c>
    </row>
    <row r="30" spans="1:10" s="2" customFormat="1" x14ac:dyDescent="0.25">
      <c r="A30" s="1">
        <v>214</v>
      </c>
      <c r="B30" s="105" t="s">
        <v>23</v>
      </c>
      <c r="C30" s="5"/>
      <c r="D30" s="13">
        <v>30458.799999999999</v>
      </c>
      <c r="E30" s="13"/>
      <c r="F30" s="13">
        <v>30458.799999999999</v>
      </c>
      <c r="G30" s="13"/>
      <c r="H30" s="13">
        <f t="shared" si="2"/>
        <v>0</v>
      </c>
      <c r="I30" s="13"/>
      <c r="J30" s="106">
        <f>H30/F30*100</f>
        <v>0</v>
      </c>
    </row>
    <row r="31" spans="1:10" s="2" customFormat="1" x14ac:dyDescent="0.25">
      <c r="A31" s="1">
        <v>22</v>
      </c>
      <c r="B31" s="105" t="s">
        <v>24</v>
      </c>
      <c r="C31" s="5"/>
      <c r="D31" s="13">
        <v>135369.9</v>
      </c>
      <c r="E31" s="13"/>
      <c r="F31" s="13">
        <v>116935.9</v>
      </c>
      <c r="G31" s="13"/>
      <c r="H31" s="13">
        <f t="shared" si="2"/>
        <v>18434</v>
      </c>
      <c r="I31" s="13"/>
      <c r="J31" s="106">
        <f>H31/F31*100</f>
        <v>15.764192177081632</v>
      </c>
    </row>
    <row r="32" spans="1:10" s="2" customFormat="1" ht="21" customHeight="1" x14ac:dyDescent="0.25">
      <c r="A32" s="1">
        <v>24</v>
      </c>
      <c r="B32" s="105" t="s">
        <v>25</v>
      </c>
      <c r="C32" s="5"/>
      <c r="D32" s="13">
        <v>7114.9</v>
      </c>
      <c r="E32" s="14"/>
      <c r="F32" s="13">
        <v>9125.7999999999993</v>
      </c>
      <c r="G32" s="14"/>
      <c r="H32" s="14">
        <f t="shared" si="2"/>
        <v>-2010.8999999999996</v>
      </c>
      <c r="I32" s="14"/>
      <c r="J32" s="106">
        <f>H32/F32*100</f>
        <v>-22.035328409564091</v>
      </c>
    </row>
    <row r="33" spans="1:11" s="2" customFormat="1" ht="6" customHeight="1" x14ac:dyDescent="0.25">
      <c r="A33" s="1"/>
      <c r="B33" s="105"/>
      <c r="C33" s="5"/>
      <c r="D33" s="14"/>
      <c r="E33" s="14"/>
      <c r="F33" s="14"/>
      <c r="G33" s="14"/>
      <c r="H33" s="14"/>
      <c r="I33" s="14"/>
      <c r="J33" s="110"/>
    </row>
    <row r="34" spans="1:11" s="2" customFormat="1" ht="17.25" customHeight="1" thickBot="1" x14ac:dyDescent="0.3">
      <c r="A34" s="1"/>
      <c r="B34" s="105" t="s">
        <v>26</v>
      </c>
      <c r="C34" s="5"/>
      <c r="D34" s="15">
        <f>SUM(D26,D31,D32)</f>
        <v>400576.2</v>
      </c>
      <c r="E34" s="16"/>
      <c r="F34" s="15">
        <f>SUM(F26,F31,F32)</f>
        <v>348822.1</v>
      </c>
      <c r="G34" s="16"/>
      <c r="H34" s="15">
        <f t="shared" si="2"/>
        <v>51754.100000000035</v>
      </c>
      <c r="I34" s="16"/>
      <c r="J34" s="107">
        <f>H34/F34*100</f>
        <v>14.836817965375484</v>
      </c>
    </row>
    <row r="35" spans="1:11" s="2" customFormat="1" ht="8.25" customHeight="1" thickTop="1" x14ac:dyDescent="0.35">
      <c r="A35" s="1"/>
      <c r="B35" s="105" t="s">
        <v>2</v>
      </c>
      <c r="C35" s="5"/>
      <c r="D35" s="17"/>
      <c r="E35" s="17"/>
      <c r="F35" s="17"/>
      <c r="G35" s="17"/>
      <c r="H35" s="17"/>
      <c r="I35" s="17"/>
      <c r="J35" s="108"/>
      <c r="K35" s="18"/>
    </row>
    <row r="36" spans="1:11" s="2" customFormat="1" ht="12" customHeight="1" x14ac:dyDescent="0.25">
      <c r="A36" s="1"/>
      <c r="B36" s="105"/>
      <c r="C36" s="5"/>
      <c r="D36" s="17"/>
      <c r="E36" s="17"/>
      <c r="F36" s="17"/>
      <c r="G36" s="17"/>
      <c r="H36" s="17"/>
      <c r="I36" s="17"/>
      <c r="J36" s="108"/>
    </row>
    <row r="37" spans="1:11" s="2" customFormat="1" ht="21.75" x14ac:dyDescent="0.4">
      <c r="A37" s="1"/>
      <c r="B37" s="100" t="s">
        <v>27</v>
      </c>
      <c r="C37" s="6"/>
      <c r="D37" s="19"/>
      <c r="E37" s="19"/>
      <c r="F37" s="19"/>
      <c r="G37" s="3"/>
      <c r="H37" s="3"/>
      <c r="I37" s="3"/>
      <c r="J37" s="99"/>
    </row>
    <row r="38" spans="1:11" s="2" customFormat="1" ht="7.15" customHeight="1" x14ac:dyDescent="0.25">
      <c r="A38" s="1"/>
      <c r="B38" s="105" t="s">
        <v>2</v>
      </c>
      <c r="C38" s="5"/>
      <c r="D38" s="20" t="s">
        <v>2</v>
      </c>
      <c r="E38" s="20"/>
      <c r="F38" s="20" t="s">
        <v>2</v>
      </c>
      <c r="G38" s="20"/>
      <c r="H38" s="5" t="s">
        <v>2</v>
      </c>
      <c r="I38" s="5"/>
      <c r="J38" s="109" t="s">
        <v>2</v>
      </c>
    </row>
    <row r="39" spans="1:11" s="2" customFormat="1" x14ac:dyDescent="0.25">
      <c r="A39" s="1"/>
      <c r="B39" s="100" t="s">
        <v>28</v>
      </c>
      <c r="C39" s="6"/>
      <c r="D39" s="11">
        <f>SUM(D40:D41)</f>
        <v>56139.1</v>
      </c>
      <c r="E39" s="12"/>
      <c r="F39" s="11">
        <f>SUM(F40:F41)</f>
        <v>50016.299999999996</v>
      </c>
      <c r="G39" s="12"/>
      <c r="H39" s="11">
        <f>D39-F39</f>
        <v>6122.8000000000029</v>
      </c>
      <c r="I39" s="12"/>
      <c r="J39" s="104">
        <f t="shared" ref="J39:J47" si="3">H39/F39*100</f>
        <v>12.241609235389269</v>
      </c>
    </row>
    <row r="40" spans="1:11" s="2" customFormat="1" x14ac:dyDescent="0.25">
      <c r="A40" s="1">
        <v>311</v>
      </c>
      <c r="B40" s="105" t="s">
        <v>29</v>
      </c>
      <c r="C40" s="5"/>
      <c r="D40" s="13">
        <v>56620.5</v>
      </c>
      <c r="E40" s="13"/>
      <c r="F40" s="13">
        <v>50670.1</v>
      </c>
      <c r="G40" s="13"/>
      <c r="H40" s="13">
        <f>D40-F40</f>
        <v>5950.4000000000015</v>
      </c>
      <c r="I40" s="13"/>
      <c r="J40" s="106">
        <f t="shared" si="3"/>
        <v>11.743414755447496</v>
      </c>
    </row>
    <row r="41" spans="1:11" s="2" customFormat="1" x14ac:dyDescent="0.25">
      <c r="A41" s="1"/>
      <c r="B41" s="105" t="s">
        <v>30</v>
      </c>
      <c r="C41" s="5"/>
      <c r="D41" s="13">
        <v>-481.4</v>
      </c>
      <c r="E41" s="13"/>
      <c r="F41" s="13">
        <v>-653.79999999999995</v>
      </c>
      <c r="G41" s="13"/>
      <c r="H41" s="13">
        <f>D41-F41</f>
        <v>172.39999999999998</v>
      </c>
      <c r="I41" s="13"/>
      <c r="J41" s="106">
        <f>H41/F41*100</f>
        <v>-26.368920159070054</v>
      </c>
    </row>
    <row r="42" spans="1:11" s="2" customFormat="1" x14ac:dyDescent="0.25">
      <c r="A42" s="1">
        <v>313</v>
      </c>
      <c r="B42" s="105" t="s">
        <v>31</v>
      </c>
      <c r="C42" s="5"/>
      <c r="D42" s="13">
        <v>17057.900000000001</v>
      </c>
      <c r="E42" s="13"/>
      <c r="F42" s="13">
        <v>15074.4</v>
      </c>
      <c r="G42" s="13"/>
      <c r="H42" s="13">
        <f t="shared" ref="H42:H48" si="4">D42-F42</f>
        <v>1983.5000000000018</v>
      </c>
      <c r="I42" s="13"/>
      <c r="J42" s="106">
        <f>H42/F42*100</f>
        <v>13.158069309557938</v>
      </c>
    </row>
    <row r="43" spans="1:11" s="2" customFormat="1" x14ac:dyDescent="0.25">
      <c r="A43" s="1">
        <v>321</v>
      </c>
      <c r="B43" s="111" t="s">
        <v>32</v>
      </c>
      <c r="C43" s="5"/>
      <c r="D43" s="13">
        <v>1217.2</v>
      </c>
      <c r="E43" s="13"/>
      <c r="F43" s="13">
        <v>1095.8</v>
      </c>
      <c r="G43" s="13"/>
      <c r="H43" s="13">
        <f t="shared" si="4"/>
        <v>121.40000000000009</v>
      </c>
      <c r="I43" s="13"/>
      <c r="J43" s="106">
        <f t="shared" si="3"/>
        <v>11.078663989779166</v>
      </c>
    </row>
    <row r="44" spans="1:11" s="2" customFormat="1" x14ac:dyDescent="0.25">
      <c r="A44" s="1">
        <v>322</v>
      </c>
      <c r="B44" s="105" t="s">
        <v>33</v>
      </c>
      <c r="C44" s="5"/>
      <c r="D44" s="13">
        <v>3283.5</v>
      </c>
      <c r="E44" s="13"/>
      <c r="F44" s="13">
        <v>3283.5</v>
      </c>
      <c r="G44" s="13"/>
      <c r="H44" s="13">
        <f t="shared" si="4"/>
        <v>0</v>
      </c>
      <c r="I44" s="13"/>
      <c r="J44" s="106">
        <f t="shared" si="3"/>
        <v>0</v>
      </c>
    </row>
    <row r="45" spans="1:11" s="2" customFormat="1" x14ac:dyDescent="0.25">
      <c r="A45" s="1">
        <v>324</v>
      </c>
      <c r="B45" s="105" t="s">
        <v>34</v>
      </c>
      <c r="C45" s="5"/>
      <c r="D45" s="13">
        <v>0.9</v>
      </c>
      <c r="E45" s="13"/>
      <c r="F45" s="13">
        <v>0.9</v>
      </c>
      <c r="G45" s="13"/>
      <c r="H45" s="13">
        <f t="shared" si="4"/>
        <v>0</v>
      </c>
      <c r="I45" s="13"/>
      <c r="J45" s="106">
        <f t="shared" si="3"/>
        <v>0</v>
      </c>
    </row>
    <row r="46" spans="1:11" s="2" customFormat="1" hidden="1" x14ac:dyDescent="0.25">
      <c r="A46" s="1">
        <v>325</v>
      </c>
      <c r="B46" s="105" t="s">
        <v>35</v>
      </c>
      <c r="C46" s="5"/>
      <c r="D46" s="13">
        <v>0</v>
      </c>
      <c r="E46" s="13"/>
      <c r="F46" s="13">
        <v>0</v>
      </c>
      <c r="G46" s="13"/>
      <c r="H46" s="13">
        <f>D46-F46</f>
        <v>0</v>
      </c>
      <c r="I46" s="13"/>
      <c r="J46" s="106" t="e">
        <f t="shared" si="3"/>
        <v>#DIV/0!</v>
      </c>
    </row>
    <row r="47" spans="1:11" s="2" customFormat="1" x14ac:dyDescent="0.25">
      <c r="A47" s="1"/>
      <c r="B47" s="112" t="s">
        <v>36</v>
      </c>
      <c r="C47" s="21"/>
      <c r="D47" s="22">
        <v>5835.4</v>
      </c>
      <c r="E47" s="16"/>
      <c r="F47" s="22">
        <v>5254.1</v>
      </c>
      <c r="G47" s="16"/>
      <c r="H47" s="22">
        <f t="shared" si="4"/>
        <v>581.29999999999927</v>
      </c>
      <c r="I47" s="16"/>
      <c r="J47" s="113">
        <f t="shared" si="3"/>
        <v>11.063740697740796</v>
      </c>
    </row>
    <row r="48" spans="1:11" s="2" customFormat="1" hidden="1" x14ac:dyDescent="0.25">
      <c r="A48" s="1"/>
      <c r="B48" s="105" t="s">
        <v>37</v>
      </c>
      <c r="C48" s="3"/>
      <c r="D48" s="14">
        <v>0</v>
      </c>
      <c r="E48" s="14"/>
      <c r="F48" s="14">
        <v>0</v>
      </c>
      <c r="G48" s="14"/>
      <c r="H48" s="13">
        <f t="shared" si="4"/>
        <v>0</v>
      </c>
      <c r="I48" s="13"/>
      <c r="J48" s="114">
        <v>0</v>
      </c>
    </row>
    <row r="49" spans="1:11" s="2" customFormat="1" hidden="1" x14ac:dyDescent="0.25">
      <c r="A49" s="1"/>
      <c r="B49" s="98" t="s">
        <v>38</v>
      </c>
      <c r="C49" s="3"/>
      <c r="D49" s="23">
        <v>1657.7</v>
      </c>
      <c r="E49" s="24"/>
      <c r="F49" s="23">
        <v>1724.6</v>
      </c>
      <c r="G49" s="23"/>
      <c r="H49" s="16">
        <f>D49-F49</f>
        <v>-66.899999999999864</v>
      </c>
      <c r="I49" s="16"/>
      <c r="J49" s="113">
        <f>H49/F49*100</f>
        <v>-3.8791603850168075</v>
      </c>
    </row>
    <row r="50" spans="1:11" s="2" customFormat="1" ht="20.25" thickBot="1" x14ac:dyDescent="0.3">
      <c r="A50" s="1"/>
      <c r="B50" s="105" t="s">
        <v>39</v>
      </c>
      <c r="C50" s="5"/>
      <c r="D50" s="15">
        <f>D39+D42+D43+D44+D45+D46+D47</f>
        <v>83533.999999999985</v>
      </c>
      <c r="E50" s="16"/>
      <c r="F50" s="15">
        <f>F39+F42+F43+F44+F45+F46+F47</f>
        <v>74725</v>
      </c>
      <c r="G50" s="16"/>
      <c r="H50" s="15">
        <f>D50-F50</f>
        <v>8808.9999999999854</v>
      </c>
      <c r="I50" s="16"/>
      <c r="J50" s="107">
        <f>H50/F50*100</f>
        <v>11.788558046169268</v>
      </c>
    </row>
    <row r="51" spans="1:11" s="2" customFormat="1" ht="20.25" thickTop="1" x14ac:dyDescent="0.25">
      <c r="A51" s="1"/>
      <c r="B51" s="105"/>
      <c r="C51" s="5"/>
      <c r="D51" s="25"/>
      <c r="E51" s="25"/>
      <c r="F51" s="25"/>
      <c r="G51" s="25"/>
      <c r="H51" s="25"/>
      <c r="I51" s="25"/>
      <c r="J51" s="115"/>
    </row>
    <row r="52" spans="1:11" s="2" customFormat="1" ht="20.25" thickBot="1" x14ac:dyDescent="0.3">
      <c r="A52" s="1"/>
      <c r="B52" s="105" t="s">
        <v>40</v>
      </c>
      <c r="C52" s="5"/>
      <c r="D52" s="26">
        <f>D34+D50</f>
        <v>484110.2</v>
      </c>
      <c r="E52" s="16"/>
      <c r="F52" s="26">
        <f>F34+F50</f>
        <v>423547.1</v>
      </c>
      <c r="G52" s="16"/>
      <c r="H52" s="27">
        <f>D52-F52</f>
        <v>60563.100000000035</v>
      </c>
      <c r="I52" s="23"/>
      <c r="J52" s="116">
        <f>H52/F52*100</f>
        <v>14.299023650498382</v>
      </c>
      <c r="K52" s="2" t="s">
        <v>2</v>
      </c>
    </row>
    <row r="53" spans="1:11" s="2" customFormat="1" ht="8.4499999999999993" customHeight="1" thickTop="1" x14ac:dyDescent="0.25">
      <c r="A53" s="1"/>
      <c r="B53" s="105" t="s">
        <v>2</v>
      </c>
      <c r="C53" s="5"/>
      <c r="D53" s="17"/>
      <c r="E53" s="17"/>
      <c r="F53" s="17"/>
      <c r="G53" s="17"/>
      <c r="H53" s="17"/>
      <c r="I53" s="17"/>
      <c r="J53" s="108"/>
    </row>
    <row r="54" spans="1:11" s="2" customFormat="1" ht="7.15" customHeight="1" x14ac:dyDescent="0.25">
      <c r="A54" s="1"/>
      <c r="B54" s="105"/>
      <c r="C54" s="5"/>
      <c r="D54" s="17"/>
      <c r="E54" s="17"/>
      <c r="F54" s="17"/>
      <c r="G54" s="17"/>
      <c r="H54" s="17"/>
      <c r="I54" s="17"/>
      <c r="J54" s="108"/>
    </row>
    <row r="55" spans="1:11" s="2" customFormat="1" ht="6.75" customHeight="1" x14ac:dyDescent="0.25">
      <c r="A55" s="1"/>
      <c r="B55" s="105"/>
      <c r="C55" s="5"/>
      <c r="D55" s="28" t="s">
        <v>2</v>
      </c>
      <c r="E55" s="28"/>
      <c r="F55" s="28" t="s">
        <v>2</v>
      </c>
      <c r="G55" s="17"/>
      <c r="H55" s="17"/>
      <c r="I55" s="17"/>
      <c r="J55" s="108"/>
    </row>
    <row r="56" spans="1:11" s="2" customFormat="1" ht="16.5" customHeight="1" x14ac:dyDescent="0.25">
      <c r="A56" s="1"/>
      <c r="B56" s="98" t="s">
        <v>2</v>
      </c>
      <c r="C56" s="3"/>
      <c r="D56" s="17"/>
      <c r="E56" s="17"/>
      <c r="F56" s="17"/>
      <c r="G56" s="17"/>
      <c r="H56" s="17"/>
      <c r="I56" s="17"/>
      <c r="J56" s="108"/>
    </row>
    <row r="57" spans="1:11" s="2" customFormat="1" ht="7.9" customHeight="1" x14ac:dyDescent="0.25">
      <c r="A57" s="1"/>
      <c r="B57" s="98"/>
      <c r="C57" s="3"/>
      <c r="D57" s="17"/>
      <c r="E57" s="17"/>
      <c r="F57" s="17"/>
      <c r="G57" s="17"/>
      <c r="H57" s="17"/>
      <c r="I57" s="17"/>
      <c r="J57" s="108"/>
    </row>
    <row r="58" spans="1:11" s="2" customFormat="1" ht="11.45" customHeight="1" thickBot="1" x14ac:dyDescent="0.3">
      <c r="A58" s="1"/>
      <c r="B58" s="117"/>
      <c r="C58" s="118"/>
      <c r="D58" s="119"/>
      <c r="E58" s="119"/>
      <c r="F58" s="119"/>
      <c r="G58" s="119"/>
      <c r="H58" s="119"/>
      <c r="I58" s="119"/>
      <c r="J58" s="120"/>
    </row>
    <row r="59" spans="1:11" s="2" customFormat="1" ht="4.1500000000000004" customHeight="1" thickTop="1" thickBot="1" x14ac:dyDescent="0.3">
      <c r="A59" s="1"/>
      <c r="B59" s="29"/>
      <c r="C59" s="30"/>
      <c r="D59" s="31"/>
      <c r="E59" s="31"/>
      <c r="F59" s="30"/>
      <c r="G59" s="30"/>
      <c r="H59" s="30"/>
      <c r="I59" s="30"/>
      <c r="J59" s="32"/>
    </row>
    <row r="60" spans="1:11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26:E26 D39:E39 F26 F33:F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N17" sqref="N17"/>
    </sheetView>
  </sheetViews>
  <sheetFormatPr baseColWidth="10" defaultColWidth="10" defaultRowHeight="12.75" x14ac:dyDescent="0.2"/>
  <cols>
    <col min="1" max="1" width="23.7109375" style="35" customWidth="1"/>
    <col min="2" max="2" width="56.5703125" style="59" bestFit="1" customWidth="1"/>
    <col min="3" max="3" width="10.5703125" style="61" bestFit="1" customWidth="1"/>
    <col min="4" max="4" width="1.5703125" style="61" customWidth="1"/>
    <col min="5" max="5" width="10.7109375" style="61" bestFit="1" customWidth="1"/>
    <col min="6" max="6" width="1.5703125" style="61" customWidth="1"/>
    <col min="7" max="7" width="13.7109375" style="61" customWidth="1"/>
    <col min="8" max="8" width="1.5703125" style="61" customWidth="1"/>
    <col min="9" max="9" width="10.7109375" style="61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133" t="s">
        <v>41</v>
      </c>
      <c r="C1" s="134"/>
      <c r="D1" s="134"/>
      <c r="E1" s="134"/>
      <c r="F1" s="134"/>
      <c r="G1" s="134"/>
      <c r="H1" s="134"/>
      <c r="I1" s="135"/>
    </row>
    <row r="2" spans="1:9" x14ac:dyDescent="0.2">
      <c r="B2" s="136" t="s">
        <v>74</v>
      </c>
      <c r="C2" s="137"/>
      <c r="D2" s="137"/>
      <c r="E2" s="137"/>
      <c r="F2" s="137"/>
      <c r="G2" s="137"/>
      <c r="H2" s="137"/>
      <c r="I2" s="138"/>
    </row>
    <row r="3" spans="1:9" ht="14.45" customHeight="1" thickBot="1" x14ac:dyDescent="0.25">
      <c r="B3" s="139" t="s">
        <v>1</v>
      </c>
      <c r="C3" s="140"/>
      <c r="D3" s="140"/>
      <c r="E3" s="140"/>
      <c r="F3" s="140"/>
      <c r="G3" s="140"/>
      <c r="H3" s="140"/>
      <c r="I3" s="141"/>
    </row>
    <row r="4" spans="1:9" ht="13.5" thickTop="1" x14ac:dyDescent="0.2">
      <c r="B4" s="142"/>
      <c r="C4" s="143"/>
      <c r="D4" s="143"/>
      <c r="E4" s="143"/>
      <c r="F4" s="143"/>
      <c r="G4" s="143"/>
      <c r="H4" s="143"/>
      <c r="I4" s="144"/>
    </row>
    <row r="5" spans="1:9" x14ac:dyDescent="0.2">
      <c r="B5" s="71"/>
      <c r="C5" s="37"/>
      <c r="D5" s="37"/>
      <c r="E5" s="37"/>
      <c r="F5" s="38" t="s">
        <v>42</v>
      </c>
      <c r="G5" s="38"/>
      <c r="H5" s="39"/>
      <c r="I5" s="72"/>
    </row>
    <row r="6" spans="1:9" x14ac:dyDescent="0.2">
      <c r="B6" s="73" t="s">
        <v>43</v>
      </c>
      <c r="C6" s="40" t="s">
        <v>73</v>
      </c>
      <c r="D6" s="41"/>
      <c r="E6" s="40" t="s">
        <v>72</v>
      </c>
      <c r="F6" s="41"/>
      <c r="G6" s="42" t="s">
        <v>5</v>
      </c>
      <c r="H6" s="43"/>
      <c r="I6" s="74" t="s">
        <v>44</v>
      </c>
    </row>
    <row r="7" spans="1:9" ht="6" customHeight="1" x14ac:dyDescent="0.2">
      <c r="B7" s="73"/>
      <c r="C7" s="44"/>
      <c r="D7" s="44"/>
      <c r="E7" s="44"/>
      <c r="F7" s="44"/>
      <c r="G7" s="37"/>
      <c r="H7" s="37"/>
      <c r="I7" s="72"/>
    </row>
    <row r="8" spans="1:9" x14ac:dyDescent="0.2">
      <c r="A8" s="35">
        <v>611001</v>
      </c>
      <c r="B8" s="75" t="s">
        <v>45</v>
      </c>
      <c r="C8" s="45">
        <v>18374.7</v>
      </c>
      <c r="D8" s="45"/>
      <c r="E8" s="45">
        <v>18084</v>
      </c>
      <c r="F8" s="46"/>
      <c r="G8" s="47">
        <f>C8-E8</f>
        <v>290.70000000000073</v>
      </c>
      <c r="H8" s="47"/>
      <c r="I8" s="76">
        <f>G8/E8*100</f>
        <v>1.6074983410749872</v>
      </c>
    </row>
    <row r="9" spans="1:9" ht="1.5" customHeight="1" x14ac:dyDescent="0.2">
      <c r="B9" s="75" t="s">
        <v>46</v>
      </c>
      <c r="C9" s="45">
        <v>0</v>
      </c>
      <c r="D9" s="46"/>
      <c r="E9" s="45"/>
      <c r="F9" s="46"/>
      <c r="G9" s="47"/>
      <c r="H9" s="47"/>
      <c r="I9" s="76"/>
    </row>
    <row r="10" spans="1:9" x14ac:dyDescent="0.2">
      <c r="A10" s="35">
        <v>611002</v>
      </c>
      <c r="B10" s="75" t="s">
        <v>47</v>
      </c>
      <c r="C10" s="45">
        <v>2938.7</v>
      </c>
      <c r="D10" s="46"/>
      <c r="E10" s="45">
        <v>40.9</v>
      </c>
      <c r="F10" s="46"/>
      <c r="G10" s="47">
        <f>C10-E10</f>
        <v>2897.7999999999997</v>
      </c>
      <c r="H10" s="47"/>
      <c r="I10" s="76">
        <f>G10/E10*100</f>
        <v>7085.0855745721265</v>
      </c>
    </row>
    <row r="11" spans="1:9" hidden="1" x14ac:dyDescent="0.2">
      <c r="A11" s="35">
        <v>611003</v>
      </c>
      <c r="B11" s="75" t="s">
        <v>48</v>
      </c>
      <c r="C11" s="45">
        <v>0</v>
      </c>
      <c r="D11" s="46"/>
      <c r="E11" s="45">
        <v>0</v>
      </c>
      <c r="F11" s="46"/>
      <c r="G11" s="47">
        <f>C11-E11</f>
        <v>0</v>
      </c>
      <c r="H11" s="47"/>
      <c r="I11" s="76">
        <v>100</v>
      </c>
    </row>
    <row r="12" spans="1:9" x14ac:dyDescent="0.2">
      <c r="A12" s="35">
        <v>611004</v>
      </c>
      <c r="B12" s="75" t="s">
        <v>49</v>
      </c>
      <c r="C12" s="45">
        <v>926.9</v>
      </c>
      <c r="D12" s="46"/>
      <c r="E12" s="45">
        <v>441.7</v>
      </c>
      <c r="F12" s="46"/>
      <c r="G12" s="47">
        <f>C12-E12</f>
        <v>485.2</v>
      </c>
      <c r="H12" s="47"/>
      <c r="I12" s="76">
        <f>G12/E12*100</f>
        <v>109.84831333484266</v>
      </c>
    </row>
    <row r="13" spans="1:9" ht="6.75" customHeight="1" x14ac:dyDescent="0.2">
      <c r="B13" s="71"/>
      <c r="C13" s="37"/>
      <c r="D13" s="37"/>
      <c r="E13" s="37"/>
      <c r="F13" s="37"/>
      <c r="G13" s="37"/>
      <c r="H13" s="37"/>
      <c r="I13" s="72"/>
    </row>
    <row r="14" spans="1:9" ht="12.6" customHeight="1" x14ac:dyDescent="0.2">
      <c r="B14" s="71"/>
      <c r="C14" s="67">
        <f>SUM(C8:C12)</f>
        <v>22240.300000000003</v>
      </c>
      <c r="D14" s="53"/>
      <c r="E14" s="67">
        <f>SUM(E8:E12)</f>
        <v>18566.600000000002</v>
      </c>
      <c r="F14" s="53"/>
      <c r="G14" s="68">
        <f>C14-E14</f>
        <v>3673.7000000000007</v>
      </c>
      <c r="H14" s="49"/>
      <c r="I14" s="77">
        <f>G14/E14*100</f>
        <v>19.78660605603611</v>
      </c>
    </row>
    <row r="15" spans="1:9" ht="6.6" customHeight="1" x14ac:dyDescent="0.2">
      <c r="B15" s="71"/>
      <c r="C15" s="37"/>
      <c r="D15" s="37"/>
      <c r="E15" s="37"/>
      <c r="F15" s="37"/>
      <c r="G15" s="37"/>
      <c r="H15" s="37"/>
      <c r="I15" s="72"/>
    </row>
    <row r="16" spans="1:9" ht="8.25" customHeight="1" x14ac:dyDescent="0.2">
      <c r="B16" s="71"/>
      <c r="C16" s="37"/>
      <c r="D16" s="37"/>
      <c r="E16" s="37"/>
      <c r="F16" s="37"/>
      <c r="G16" s="37"/>
      <c r="H16" s="37"/>
      <c r="I16" s="72"/>
    </row>
    <row r="17" spans="1:9" ht="12.75" customHeight="1" x14ac:dyDescent="0.2">
      <c r="B17" s="73" t="s">
        <v>50</v>
      </c>
      <c r="C17" s="44"/>
      <c r="D17" s="44"/>
      <c r="E17" s="44"/>
      <c r="F17" s="44"/>
      <c r="G17" s="37"/>
      <c r="H17" s="37"/>
      <c r="I17" s="72"/>
    </row>
    <row r="18" spans="1:9" x14ac:dyDescent="0.2">
      <c r="B18" s="71"/>
      <c r="C18" s="37"/>
      <c r="D18" s="37"/>
      <c r="E18" s="37"/>
      <c r="F18" s="37"/>
      <c r="G18" s="37"/>
      <c r="H18" s="37"/>
      <c r="I18" s="72"/>
    </row>
    <row r="19" spans="1:9" x14ac:dyDescent="0.2">
      <c r="A19" s="35">
        <v>711001</v>
      </c>
      <c r="B19" s="71" t="s">
        <v>21</v>
      </c>
      <c r="C19" s="45">
        <v>291.89999999999998</v>
      </c>
      <c r="D19" s="37"/>
      <c r="E19" s="45">
        <v>210.1</v>
      </c>
      <c r="F19" s="37"/>
      <c r="G19" s="47">
        <f t="shared" ref="G19:G24" si="0">C19-E19</f>
        <v>81.799999999999983</v>
      </c>
      <c r="H19" s="37"/>
      <c r="I19" s="76">
        <f>G19/E19*100</f>
        <v>38.933841028081858</v>
      </c>
    </row>
    <row r="20" spans="1:9" x14ac:dyDescent="0.2">
      <c r="A20" s="35">
        <v>7110020100</v>
      </c>
      <c r="B20" s="75" t="s">
        <v>45</v>
      </c>
      <c r="C20" s="45">
        <v>10606.9</v>
      </c>
      <c r="D20" s="46"/>
      <c r="E20" s="45">
        <v>6454.7</v>
      </c>
      <c r="F20" s="46"/>
      <c r="G20" s="47">
        <f t="shared" si="0"/>
        <v>4152.2</v>
      </c>
      <c r="H20" s="47"/>
      <c r="I20" s="76">
        <f>G20/E20*100</f>
        <v>64.328318899406639</v>
      </c>
    </row>
    <row r="21" spans="1:9" x14ac:dyDescent="0.2">
      <c r="A21" s="35">
        <v>7110020200</v>
      </c>
      <c r="B21" s="75" t="s">
        <v>51</v>
      </c>
      <c r="C21" s="45">
        <v>647</v>
      </c>
      <c r="D21" s="46"/>
      <c r="E21" s="45">
        <v>518.9</v>
      </c>
      <c r="F21" s="46"/>
      <c r="G21" s="47">
        <f t="shared" si="0"/>
        <v>128.10000000000002</v>
      </c>
      <c r="H21" s="47"/>
      <c r="I21" s="76">
        <f>G21/E21*100</f>
        <v>24.68683754095202</v>
      </c>
    </row>
    <row r="22" spans="1:9" x14ac:dyDescent="0.2">
      <c r="B22" s="75" t="s">
        <v>23</v>
      </c>
      <c r="C22" s="45">
        <v>1663.1</v>
      </c>
      <c r="D22" s="46"/>
      <c r="E22" s="45">
        <v>1658.2</v>
      </c>
      <c r="F22" s="46"/>
      <c r="G22" s="47">
        <f t="shared" si="0"/>
        <v>4.8999999999998636</v>
      </c>
      <c r="H22" s="47"/>
      <c r="I22" s="76">
        <f>G22/E22*100</f>
        <v>0.29550114582076131</v>
      </c>
    </row>
    <row r="23" spans="1:9" x14ac:dyDescent="0.2">
      <c r="A23" s="35">
        <v>711007</v>
      </c>
      <c r="B23" s="75" t="s">
        <v>52</v>
      </c>
      <c r="C23" s="45">
        <v>94.3</v>
      </c>
      <c r="D23" s="46"/>
      <c r="E23" s="45">
        <v>0</v>
      </c>
      <c r="F23" s="46"/>
      <c r="G23" s="47">
        <f t="shared" si="0"/>
        <v>94.3</v>
      </c>
      <c r="H23" s="47"/>
      <c r="I23" s="76">
        <v>100</v>
      </c>
    </row>
    <row r="24" spans="1:9" x14ac:dyDescent="0.2">
      <c r="B24" s="75"/>
      <c r="C24" s="69">
        <f>SUM(C19:C23)</f>
        <v>13303.199999999999</v>
      </c>
      <c r="D24" s="53"/>
      <c r="E24" s="69">
        <f>SUM(E19:E23)</f>
        <v>8841.9</v>
      </c>
      <c r="F24" s="53"/>
      <c r="G24" s="56">
        <f t="shared" si="0"/>
        <v>4461.2999999999993</v>
      </c>
      <c r="H24" s="49"/>
      <c r="I24" s="78">
        <f>G24/E24*100</f>
        <v>50.456349879550764</v>
      </c>
    </row>
    <row r="25" spans="1:9" ht="8.25" customHeight="1" x14ac:dyDescent="0.2">
      <c r="B25" s="75"/>
      <c r="C25" s="46"/>
      <c r="D25" s="46"/>
      <c r="E25" s="46"/>
      <c r="F25" s="46"/>
      <c r="G25" s="47"/>
      <c r="H25" s="47"/>
      <c r="I25" s="76"/>
    </row>
    <row r="26" spans="1:9" ht="13.5" customHeight="1" x14ac:dyDescent="0.2">
      <c r="A26" s="35">
        <v>712</v>
      </c>
      <c r="B26" s="79" t="s">
        <v>53</v>
      </c>
      <c r="C26" s="45">
        <v>125.4</v>
      </c>
      <c r="D26" s="37"/>
      <c r="E26" s="45">
        <v>81.2</v>
      </c>
      <c r="F26" s="37"/>
      <c r="G26" s="47">
        <f>C26-E26</f>
        <v>44.2</v>
      </c>
      <c r="H26" s="37"/>
      <c r="I26" s="76">
        <f>G26/E26*100</f>
        <v>54.433497536945822</v>
      </c>
    </row>
    <row r="27" spans="1:9" x14ac:dyDescent="0.2">
      <c r="B27" s="71"/>
      <c r="C27" s="67">
        <f>SUM(C24:C26)</f>
        <v>13428.599999999999</v>
      </c>
      <c r="D27" s="53"/>
      <c r="E27" s="67">
        <f>SUM(E24:E26)</f>
        <v>8923.1</v>
      </c>
      <c r="F27" s="53"/>
      <c r="G27" s="68">
        <f>C27-E27</f>
        <v>4505.4999999999982</v>
      </c>
      <c r="H27" s="49"/>
      <c r="I27" s="77">
        <f>G27/E27*100</f>
        <v>50.492541829633176</v>
      </c>
    </row>
    <row r="28" spans="1:9" ht="8.25" customHeight="1" x14ac:dyDescent="0.2">
      <c r="B28" s="71"/>
      <c r="C28" s="37"/>
      <c r="D28" s="37"/>
      <c r="E28" s="37"/>
      <c r="F28" s="37"/>
      <c r="G28" s="37"/>
      <c r="H28" s="37"/>
      <c r="I28" s="72"/>
    </row>
    <row r="29" spans="1:9" ht="15.6" customHeight="1" x14ac:dyDescent="0.2">
      <c r="B29" s="80" t="s">
        <v>54</v>
      </c>
      <c r="C29" s="48">
        <f>+C14-C27</f>
        <v>8811.7000000000044</v>
      </c>
      <c r="D29" s="48"/>
      <c r="E29" s="48">
        <f>+E14-E27</f>
        <v>9643.5000000000018</v>
      </c>
      <c r="F29" s="48"/>
      <c r="G29" s="49">
        <f>C29-E29</f>
        <v>-831.79999999999745</v>
      </c>
      <c r="H29" s="49"/>
      <c r="I29" s="81">
        <f>G29/E29*100</f>
        <v>-8.6254990408046588</v>
      </c>
    </row>
    <row r="30" spans="1:9" ht="12" customHeight="1" x14ac:dyDescent="0.2">
      <c r="B30" s="80"/>
      <c r="C30" s="51"/>
      <c r="D30" s="51"/>
      <c r="E30" s="51"/>
      <c r="F30" s="51"/>
      <c r="G30" s="37"/>
      <c r="H30" s="37"/>
      <c r="I30" s="72"/>
    </row>
    <row r="31" spans="1:9" ht="15" customHeight="1" x14ac:dyDescent="0.2">
      <c r="A31" s="35">
        <v>62</v>
      </c>
      <c r="B31" s="82" t="s">
        <v>55</v>
      </c>
      <c r="C31" s="45">
        <v>9128.4</v>
      </c>
      <c r="D31" s="47"/>
      <c r="E31" s="45">
        <v>8564.4</v>
      </c>
      <c r="F31" s="47"/>
      <c r="G31" s="47">
        <f>C31-E31</f>
        <v>564</v>
      </c>
      <c r="H31" s="47"/>
      <c r="I31" s="76">
        <f>G31/E31*100</f>
        <v>6.5854000280229794</v>
      </c>
    </row>
    <row r="32" spans="1:9" ht="12" customHeight="1" x14ac:dyDescent="0.2">
      <c r="B32" s="83"/>
      <c r="C32" s="47"/>
      <c r="D32" s="47"/>
      <c r="E32" s="47"/>
      <c r="F32" s="47"/>
      <c r="G32" s="37"/>
      <c r="H32" s="37"/>
      <c r="I32" s="72"/>
    </row>
    <row r="33" spans="1:9" ht="14.25" customHeight="1" x14ac:dyDescent="0.2">
      <c r="A33" s="35">
        <v>72</v>
      </c>
      <c r="B33" s="82" t="s">
        <v>56</v>
      </c>
      <c r="C33" s="66">
        <v>5778.8</v>
      </c>
      <c r="D33" s="47"/>
      <c r="E33" s="66">
        <v>5360.5</v>
      </c>
      <c r="F33" s="47"/>
      <c r="G33" s="42">
        <f>C33-E33</f>
        <v>418.30000000000018</v>
      </c>
      <c r="H33" s="47"/>
      <c r="I33" s="84">
        <f>G33/E33*100</f>
        <v>7.8033765506949013</v>
      </c>
    </row>
    <row r="34" spans="1:9" ht="14.25" customHeight="1" x14ac:dyDescent="0.2">
      <c r="B34" s="82"/>
      <c r="C34" s="70">
        <f>SUM(C31-C33)</f>
        <v>3349.5999999999995</v>
      </c>
      <c r="D34" s="49"/>
      <c r="E34" s="70">
        <f>SUM(E31-E33)</f>
        <v>3203.8999999999996</v>
      </c>
      <c r="F34" s="49"/>
      <c r="G34" s="70">
        <f>SUM(G31-G33)</f>
        <v>145.69999999999982</v>
      </c>
      <c r="H34" s="49"/>
      <c r="I34" s="78">
        <f>G34/E34*100</f>
        <v>4.5475826336652156</v>
      </c>
    </row>
    <row r="35" spans="1:9" ht="13.15" customHeight="1" x14ac:dyDescent="0.2">
      <c r="B35" s="83"/>
      <c r="C35" s="47"/>
      <c r="D35" s="47"/>
      <c r="E35" s="47"/>
      <c r="F35" s="47"/>
      <c r="G35" s="37"/>
      <c r="H35" s="37"/>
      <c r="I35" s="72"/>
    </row>
    <row r="36" spans="1:9" ht="15" customHeight="1" x14ac:dyDescent="0.2">
      <c r="A36" s="35">
        <v>81</v>
      </c>
      <c r="B36" s="85" t="s">
        <v>57</v>
      </c>
      <c r="C36" s="52">
        <v>5690.9</v>
      </c>
      <c r="D36" s="53"/>
      <c r="E36" s="52">
        <v>5591.3</v>
      </c>
      <c r="F36" s="53"/>
      <c r="G36" s="54">
        <f>C36-E36</f>
        <v>99.599999999999454</v>
      </c>
      <c r="H36" s="49"/>
      <c r="I36" s="86">
        <f>G36/E36*100</f>
        <v>1.7813388657378328</v>
      </c>
    </row>
    <row r="37" spans="1:9" ht="21" customHeight="1" x14ac:dyDescent="0.2">
      <c r="B37" s="87" t="s">
        <v>58</v>
      </c>
      <c r="C37" s="55">
        <f>(C29+C31-C33-C36)</f>
        <v>6470.4000000000069</v>
      </c>
      <c r="D37" s="48"/>
      <c r="E37" s="55">
        <f>(E29+E31-E33-E36)</f>
        <v>7256.1000000000013</v>
      </c>
      <c r="F37" s="48"/>
      <c r="G37" s="56">
        <f>C37-E37</f>
        <v>-785.69999999999436</v>
      </c>
      <c r="H37" s="49"/>
      <c r="I37" s="78">
        <f>G37/E37*100</f>
        <v>-10.828130814073596</v>
      </c>
    </row>
    <row r="38" spans="1:9" ht="6" customHeight="1" x14ac:dyDescent="0.2">
      <c r="B38" s="71"/>
      <c r="C38" s="57"/>
      <c r="D38" s="57"/>
      <c r="E38" s="57"/>
      <c r="F38" s="57"/>
      <c r="G38" s="37"/>
      <c r="H38" s="37"/>
      <c r="I38" s="72"/>
    </row>
    <row r="39" spans="1:9" ht="15" customHeight="1" x14ac:dyDescent="0.2">
      <c r="B39" s="73" t="s">
        <v>59</v>
      </c>
      <c r="C39" s="43"/>
      <c r="D39" s="43"/>
      <c r="E39" s="43"/>
      <c r="F39" s="43"/>
      <c r="G39" s="37"/>
      <c r="H39" s="37"/>
      <c r="I39" s="72"/>
    </row>
    <row r="40" spans="1:9" ht="6" customHeight="1" x14ac:dyDescent="0.2">
      <c r="B40" s="73"/>
      <c r="C40" s="43"/>
      <c r="D40" s="43"/>
      <c r="E40" s="43"/>
      <c r="F40" s="43"/>
      <c r="G40" s="37"/>
      <c r="H40" s="37"/>
      <c r="I40" s="72"/>
    </row>
    <row r="41" spans="1:9" ht="15" customHeight="1" x14ac:dyDescent="0.2">
      <c r="A41" s="35">
        <v>63</v>
      </c>
      <c r="B41" s="88" t="s">
        <v>60</v>
      </c>
      <c r="C41" s="45">
        <v>435.3</v>
      </c>
      <c r="D41" s="47"/>
      <c r="E41" s="45">
        <v>196.6</v>
      </c>
      <c r="F41" s="47"/>
      <c r="G41" s="47">
        <f>C41-E41</f>
        <v>238.70000000000002</v>
      </c>
      <c r="H41" s="47"/>
      <c r="I41" s="76">
        <f>G41/E41*100</f>
        <v>121.41403865717193</v>
      </c>
    </row>
    <row r="42" spans="1:9" ht="15" customHeight="1" x14ac:dyDescent="0.2">
      <c r="A42" s="35">
        <v>82</v>
      </c>
      <c r="B42" s="88" t="s">
        <v>61</v>
      </c>
      <c r="C42" s="45">
        <v>165.8</v>
      </c>
      <c r="D42" s="47"/>
      <c r="E42" s="45">
        <v>143.69999999999999</v>
      </c>
      <c r="F42" s="47"/>
      <c r="G42" s="47">
        <f>C42-E42</f>
        <v>22.100000000000023</v>
      </c>
      <c r="H42" s="47"/>
      <c r="I42" s="76">
        <f>G42/E42*100</f>
        <v>15.379262352122494</v>
      </c>
    </row>
    <row r="43" spans="1:9" ht="3.75" customHeight="1" x14ac:dyDescent="0.2">
      <c r="B43" s="71"/>
      <c r="C43" s="46"/>
      <c r="D43" s="46"/>
      <c r="E43" s="46"/>
      <c r="F43" s="46"/>
      <c r="G43" s="37"/>
      <c r="H43" s="37"/>
      <c r="I43" s="89"/>
    </row>
    <row r="44" spans="1:9" ht="14.25" customHeight="1" x14ac:dyDescent="0.2">
      <c r="B44" s="71"/>
      <c r="C44" s="67">
        <f>SUM(C41-C42)</f>
        <v>269.5</v>
      </c>
      <c r="D44" s="53"/>
      <c r="E44" s="67">
        <f>SUM(E41-E42)</f>
        <v>52.900000000000006</v>
      </c>
      <c r="F44" s="53"/>
      <c r="G44" s="68">
        <f>C44-E44</f>
        <v>216.6</v>
      </c>
      <c r="H44" s="49"/>
      <c r="I44" s="77">
        <f>G44/E44*100</f>
        <v>409.45179584120979</v>
      </c>
    </row>
    <row r="45" spans="1:9" ht="7.5" customHeight="1" x14ac:dyDescent="0.2">
      <c r="B45" s="71"/>
      <c r="C45" s="46"/>
      <c r="D45" s="46"/>
      <c r="E45" s="46"/>
      <c r="F45" s="46"/>
      <c r="G45" s="37"/>
      <c r="H45" s="37"/>
      <c r="I45" s="72"/>
    </row>
    <row r="46" spans="1:9" x14ac:dyDescent="0.2">
      <c r="B46" s="80" t="s">
        <v>62</v>
      </c>
      <c r="C46" s="48">
        <f>C37+C44</f>
        <v>6739.9000000000069</v>
      </c>
      <c r="D46" s="48"/>
      <c r="E46" s="48">
        <f>E37+E44</f>
        <v>7309.0000000000009</v>
      </c>
      <c r="F46" s="48"/>
      <c r="G46" s="49">
        <f>C46-E46</f>
        <v>-569.099999999994</v>
      </c>
      <c r="H46" s="49"/>
      <c r="I46" s="81">
        <f t="shared" ref="I46:I51" si="1">G46/E46*100</f>
        <v>-7.7862908742645214</v>
      </c>
    </row>
    <row r="47" spans="1:9" x14ac:dyDescent="0.2">
      <c r="A47" s="35">
        <v>83</v>
      </c>
      <c r="B47" s="83" t="s">
        <v>63</v>
      </c>
      <c r="C47" s="66">
        <v>-810</v>
      </c>
      <c r="D47" s="47"/>
      <c r="E47" s="66">
        <v>-1840.2</v>
      </c>
      <c r="F47" s="47"/>
      <c r="G47" s="42">
        <f>C47-E47</f>
        <v>1030.2</v>
      </c>
      <c r="H47" s="47"/>
      <c r="I47" s="84">
        <f t="shared" si="1"/>
        <v>-55.983045321160738</v>
      </c>
    </row>
    <row r="48" spans="1:9" x14ac:dyDescent="0.2">
      <c r="B48" s="83" t="s">
        <v>69</v>
      </c>
      <c r="C48" s="48">
        <f>SUM(C46:C47)</f>
        <v>5929.9000000000069</v>
      </c>
      <c r="D48" s="48"/>
      <c r="E48" s="48">
        <f>SUM(E46:E47)</f>
        <v>5468.8000000000011</v>
      </c>
      <c r="F48" s="48">
        <f>SUM(F46:F47)</f>
        <v>0</v>
      </c>
      <c r="G48" s="48">
        <f>SUM(G46:G47)</f>
        <v>461.10000000000605</v>
      </c>
      <c r="H48" s="48">
        <f>SUM(H46:H47)</f>
        <v>0</v>
      </c>
      <c r="I48" s="81">
        <f t="shared" si="1"/>
        <v>8.4314657694559312</v>
      </c>
    </row>
    <row r="49" spans="2:9" ht="15.75" customHeight="1" x14ac:dyDescent="0.2">
      <c r="B49" s="83" t="s">
        <v>70</v>
      </c>
      <c r="C49" s="45">
        <v>-94.5</v>
      </c>
      <c r="D49" s="47"/>
      <c r="E49" s="45">
        <v>-214.7</v>
      </c>
      <c r="F49" s="47"/>
      <c r="G49" s="47">
        <f>C49-E49</f>
        <v>120.19999999999999</v>
      </c>
      <c r="H49" s="47"/>
      <c r="I49" s="84">
        <f t="shared" si="1"/>
        <v>-55.985095482068004</v>
      </c>
    </row>
    <row r="50" spans="2:9" ht="15.75" customHeight="1" thickBot="1" x14ac:dyDescent="0.25">
      <c r="B50" s="90" t="s">
        <v>71</v>
      </c>
      <c r="C50" s="58">
        <f>SUM(C48+C49)</f>
        <v>5835.4000000000069</v>
      </c>
      <c r="D50" s="49"/>
      <c r="E50" s="58">
        <f>SUM(E48+E49)</f>
        <v>5254.1000000000013</v>
      </c>
      <c r="F50" s="49"/>
      <c r="G50" s="58">
        <f>SUM(G46+G47+G49)</f>
        <v>581.30000000000609</v>
      </c>
      <c r="H50" s="49"/>
      <c r="I50" s="91">
        <f t="shared" si="1"/>
        <v>11.063740697740926</v>
      </c>
    </row>
    <row r="51" spans="2:9" ht="13.5" hidden="1" customHeight="1" thickTop="1" x14ac:dyDescent="0.2">
      <c r="B51" s="83" t="s">
        <v>64</v>
      </c>
      <c r="C51" s="63">
        <v>1402.4</v>
      </c>
      <c r="D51" s="47"/>
      <c r="E51" s="63">
        <v>1402.4</v>
      </c>
      <c r="F51" s="47"/>
      <c r="G51" s="63">
        <f>C51-E51</f>
        <v>0</v>
      </c>
      <c r="H51" s="47"/>
      <c r="I51" s="92">
        <f t="shared" si="1"/>
        <v>0</v>
      </c>
    </row>
    <row r="52" spans="2:9" ht="14.25" hidden="1" customHeight="1" thickTop="1" thickBot="1" x14ac:dyDescent="0.25">
      <c r="B52" s="90" t="s">
        <v>65</v>
      </c>
      <c r="C52" s="64">
        <f>SUM(C50-C51)</f>
        <v>4433.0000000000073</v>
      </c>
      <c r="D52" s="48"/>
      <c r="E52" s="64">
        <f>SUM(E50-E51)</f>
        <v>3851.7000000000012</v>
      </c>
      <c r="F52" s="53"/>
      <c r="G52" s="64">
        <f>SUM(G50-G51)</f>
        <v>581.30000000000609</v>
      </c>
      <c r="H52" s="49"/>
      <c r="I52" s="81">
        <f>G52/E52*100</f>
        <v>15.092037282239165</v>
      </c>
    </row>
    <row r="53" spans="2:9" ht="13.5" hidden="1" customHeight="1" thickTop="1" x14ac:dyDescent="0.2">
      <c r="B53" s="83" t="s">
        <v>66</v>
      </c>
      <c r="C53" s="62">
        <v>857.5</v>
      </c>
      <c r="D53" s="50"/>
      <c r="E53" s="62">
        <v>857.5</v>
      </c>
      <c r="F53" s="46"/>
      <c r="G53" s="63">
        <f>C53-E53</f>
        <v>0</v>
      </c>
      <c r="H53" s="47"/>
      <c r="I53" s="92">
        <f>G53/E53*100</f>
        <v>0</v>
      </c>
    </row>
    <row r="54" spans="2:9" ht="14.25" hidden="1" customHeight="1" thickTop="1" thickBot="1" x14ac:dyDescent="0.25">
      <c r="B54" s="90" t="s">
        <v>67</v>
      </c>
      <c r="C54" s="64">
        <f>SUM(C52-C53)</f>
        <v>3575.5000000000073</v>
      </c>
      <c r="D54" s="48"/>
      <c r="E54" s="64">
        <f>SUM(E52-E53)</f>
        <v>2994.2000000000012</v>
      </c>
      <c r="F54" s="48">
        <f>SUM(F52-F53)</f>
        <v>0</v>
      </c>
      <c r="G54" s="64">
        <f>SUM(G52-G53)</f>
        <v>581.30000000000609</v>
      </c>
      <c r="H54" s="48">
        <f>SUM(H52-H53)</f>
        <v>0</v>
      </c>
      <c r="I54" s="81">
        <f>G54/E54*100</f>
        <v>19.414200788190698</v>
      </c>
    </row>
    <row r="55" spans="2:9" ht="13.5" hidden="1" customHeight="1" thickTop="1" x14ac:dyDescent="0.2">
      <c r="B55" s="83" t="s">
        <v>68</v>
      </c>
      <c r="C55" s="62">
        <v>701.7</v>
      </c>
      <c r="D55" s="50"/>
      <c r="E55" s="62">
        <v>701.7</v>
      </c>
      <c r="F55" s="46"/>
      <c r="G55" s="63">
        <f>C55-E55</f>
        <v>0</v>
      </c>
      <c r="H55" s="47"/>
      <c r="I55" s="92">
        <f>G55/E55*100</f>
        <v>0</v>
      </c>
    </row>
    <row r="56" spans="2:9" ht="14.25" hidden="1" customHeight="1" thickTop="1" thickBot="1" x14ac:dyDescent="0.25">
      <c r="B56" s="90" t="s">
        <v>36</v>
      </c>
      <c r="C56" s="64">
        <f>SUM(C52-C53+C55)</f>
        <v>4277.2000000000071</v>
      </c>
      <c r="D56" s="48"/>
      <c r="E56" s="64">
        <f>SUM(E52-E53+E55)</f>
        <v>3695.9000000000015</v>
      </c>
      <c r="F56" s="53"/>
      <c r="G56" s="64">
        <f>SUM(G52-G53+G55)</f>
        <v>581.30000000000609</v>
      </c>
      <c r="H56" s="49"/>
      <c r="I56" s="93">
        <f>G56/E56*100</f>
        <v>15.728239400416838</v>
      </c>
    </row>
    <row r="57" spans="2:9" ht="14.25" thickTop="1" thickBot="1" x14ac:dyDescent="0.25">
      <c r="B57" s="94"/>
      <c r="C57" s="95"/>
      <c r="D57" s="95"/>
      <c r="E57" s="95"/>
      <c r="F57" s="95"/>
      <c r="G57" s="96"/>
      <c r="H57" s="96"/>
      <c r="I57" s="97"/>
    </row>
    <row r="58" spans="2:9" x14ac:dyDescent="0.2">
      <c r="C58" s="60"/>
      <c r="D58" s="60"/>
      <c r="E58" s="60"/>
      <c r="F58" s="60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SEP 2018-2017</vt:lpstr>
      <vt:lpstr>ESTAD.RESULT. SEP 2018-2017</vt:lpstr>
      <vt:lpstr>'BALANCE SEP 2018-2017'!Área_de_impresión</vt:lpstr>
      <vt:lpstr>'ESTAD.RESULT. SEP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2018-10-05T16:15:27Z</cp:lastPrinted>
  <dcterms:created xsi:type="dcterms:W3CDTF">2014-11-04T23:55:13Z</dcterms:created>
  <dcterms:modified xsi:type="dcterms:W3CDTF">2018-10-31T17:01:31Z</dcterms:modified>
</cp:coreProperties>
</file>