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20115" windowHeight="7755" firstSheet="1" activeTab="1"/>
  </bookViews>
  <sheets>
    <sheet name="Agupaciones Especificas" sheetId="11" state="hidden" r:id="rId1"/>
    <sheet name="BC" sheetId="12" r:id="rId2"/>
    <sheet name="ER" sheetId="1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42" i="13" l="1"/>
  <c r="D29" i="13"/>
  <c r="D9" i="13"/>
  <c r="D18" i="13" l="1"/>
  <c r="D27" i="13" l="1"/>
  <c r="D34" i="13" l="1"/>
  <c r="D37" i="13" l="1"/>
  <c r="D41" i="13" s="1"/>
  <c r="D43" i="13" l="1"/>
  <c r="D17" i="12"/>
  <c r="D11" i="12" l="1"/>
  <c r="D42" i="12"/>
  <c r="C168" i="11"/>
  <c r="C167" i="11"/>
  <c r="C166" i="11"/>
  <c r="C169" i="11"/>
  <c r="C170" i="11"/>
  <c r="C165" i="11"/>
  <c r="C163" i="11"/>
  <c r="C157" i="11"/>
  <c r="C158" i="11"/>
  <c r="C159" i="11"/>
  <c r="C160" i="11"/>
  <c r="C161" i="11"/>
  <c r="C162" i="11"/>
  <c r="C164" i="11"/>
  <c r="C156" i="11"/>
  <c r="C154" i="11"/>
  <c r="C155" i="11"/>
  <c r="C148" i="11"/>
  <c r="C149" i="11"/>
  <c r="C150" i="11"/>
  <c r="C151" i="11"/>
  <c r="C152" i="11"/>
  <c r="C153" i="11"/>
  <c r="C147" i="11"/>
  <c r="C142" i="11"/>
  <c r="C143" i="11"/>
  <c r="C144" i="11"/>
  <c r="C145" i="11"/>
  <c r="C146" i="11"/>
  <c r="C141" i="11"/>
  <c r="C134" i="11"/>
  <c r="C135" i="11"/>
  <c r="C136" i="11"/>
  <c r="C137" i="11"/>
  <c r="C138" i="11"/>
  <c r="C139" i="11"/>
  <c r="C140" i="11"/>
  <c r="C133" i="11"/>
  <c r="C128" i="11"/>
  <c r="C129" i="11"/>
  <c r="C130" i="11"/>
  <c r="C131" i="11"/>
  <c r="C132" i="11"/>
  <c r="C127" i="11"/>
  <c r="C123" i="11"/>
  <c r="C124" i="11"/>
  <c r="C125" i="11"/>
  <c r="C126" i="11"/>
  <c r="C122" i="11"/>
  <c r="C118" i="11"/>
  <c r="C119" i="11"/>
  <c r="C120" i="11"/>
  <c r="C121" i="11"/>
  <c r="C117" i="11"/>
  <c r="C114" i="11"/>
  <c r="C115" i="11"/>
  <c r="C116" i="11"/>
  <c r="C113" i="11"/>
  <c r="C111" i="11"/>
  <c r="C112" i="11"/>
  <c r="C110" i="11"/>
  <c r="C106" i="11"/>
  <c r="C107" i="11"/>
  <c r="C108" i="11"/>
  <c r="C109" i="11"/>
  <c r="C105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86" i="11"/>
  <c r="C85" i="11"/>
  <c r="C84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67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40" i="11"/>
  <c r="C37" i="11"/>
  <c r="C38" i="11"/>
  <c r="C39" i="11"/>
  <c r="C36" i="11"/>
  <c r="C35" i="11"/>
  <c r="C34" i="11"/>
  <c r="C33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18" i="11"/>
  <c r="C17" i="11"/>
  <c r="C16" i="11"/>
  <c r="C15" i="11"/>
  <c r="C14" i="11"/>
  <c r="C4" i="11"/>
  <c r="C5" i="11"/>
  <c r="C6" i="11"/>
  <c r="C7" i="11"/>
  <c r="C8" i="11"/>
  <c r="C9" i="11"/>
  <c r="C10" i="11"/>
  <c r="C11" i="11"/>
  <c r="C12" i="11"/>
  <c r="C13" i="11"/>
  <c r="C3" i="11"/>
  <c r="D24" i="12" l="1"/>
  <c r="D27" i="12"/>
  <c r="D34" i="12"/>
  <c r="D38" i="12" l="1"/>
  <c r="D45" i="12" l="1"/>
</calcChain>
</file>

<file path=xl/sharedStrings.xml><?xml version="1.0" encoding="utf-8"?>
<sst xmlns="http://schemas.openxmlformats.org/spreadsheetml/2006/main" count="238" uniqueCount="226">
  <si>
    <t>Depósitos de clientes</t>
  </si>
  <si>
    <t>DEPOSITOS EN CUENTA CORRIENTE ENTIDADES DEL ESTADOS ML</t>
  </si>
  <si>
    <t>DEPOSITOS EN CUENTA CORRIENTE ENTIDADES DEL ESTADOS ME</t>
  </si>
  <si>
    <t>DEPOSITOS EN CUENTA CORRIENTE EMPRESAS PRIVADAS ML</t>
  </si>
  <si>
    <t>DEPOSITOS EN CUENTA CORRIENTE EMPRESAS PRIVADAS ME</t>
  </si>
  <si>
    <t>DEPOSITOS EN CUENTA CORRIENTE PARTICULARES ML</t>
  </si>
  <si>
    <t>DEPOSITOS EN CUENTA CORRIENTE PARTICULARES ME</t>
  </si>
  <si>
    <t>DEPOSITOS EN CUENTA CORRIENTE BANCOS ML</t>
  </si>
  <si>
    <t>DEPOSITOS EN CUENTA CORRIENTE BANCOS ME</t>
  </si>
  <si>
    <t>DEPOSITOS EN CUENTA CORRIENTE OTRAS ENTIDADES DEL SISTEMA FINANCIERO ML</t>
  </si>
  <si>
    <t>DEPOSITOS EN CUENTA CORRIENTE OTRAS ENTIDADES DEL SISTEMA FINANCIERO ME</t>
  </si>
  <si>
    <t>DEPOSITOS EN CUENTA CORRIENTE POR APLICAR ML</t>
  </si>
  <si>
    <t>RETIROS EN CUENTA CORRIENTE POR APLICAR ML</t>
  </si>
  <si>
    <t>RETIROS EN CUENTA CORRIENTE POR APLICAR ME</t>
  </si>
  <si>
    <t>INTERESES Y OTROS POR PAGAR ML</t>
  </si>
  <si>
    <t>INTERESES Y OTROS POR PAGAR ME</t>
  </si>
  <si>
    <t>DEPOSITOS DE AHORRO BANCO CENTRAL DE RESERVA ML</t>
  </si>
  <si>
    <t>DEPOSITOS DE AHORRO ENTIDADES DEL ESTADO ML</t>
  </si>
  <si>
    <t>DEPOSITOS DE AHORRO ENTIDADES DEL ESTADO ME</t>
  </si>
  <si>
    <t>DEPOSITOS DE AHORRO EMPRESAS PRIVADAS ML</t>
  </si>
  <si>
    <t>DEPOSITOS DE AHORRO EMPRESAS PRIVADAS ME</t>
  </si>
  <si>
    <t>DEPOSITOS DE AHORRO PARTICULARES ML</t>
  </si>
  <si>
    <t>DEPOSITOS DE AHORRO PARTICULARES ME</t>
  </si>
  <si>
    <t>DEPOSITOS DE AHORRO BANCOS ML</t>
  </si>
  <si>
    <t>DEPOSITOS DE AHORRO BANCOS ME</t>
  </si>
  <si>
    <t>DEPOSITOS DE AHORRO OTRAS ENTIDADES DEL SISTEMA FINANCIERO ML</t>
  </si>
  <si>
    <t>DEPOSITOS DE AHORRO OTRAS ENTIDADES DEL SISTEMA FINANCIERO ME</t>
  </si>
  <si>
    <t>DEPOSITOS DE AHORRO POR APLICAR  ML</t>
  </si>
  <si>
    <t>DEPOSITOS DE AHORRO POR APLICAR  ME</t>
  </si>
  <si>
    <t>DEPOSITOS DE AHORRO INTERESES Y OTROS POR PAGAR ML</t>
  </si>
  <si>
    <t>DEPOSITOS DE AHORRO INTERESES Y OTROS POR PAGAR ME</t>
  </si>
  <si>
    <t>DEPÓSITOS EN CUENTA DE AHORRO SIMPLIFICADA PARTICULARES ML</t>
  </si>
  <si>
    <t>DEPÓSITOS EN CUENTA DE AHORRO SIMPLIFICADA INTERESES Y OTROS POR PAGAR ML</t>
  </si>
  <si>
    <t>DEPOSITOS PACTADOS HASTA UN AÑO PLAZO ENTIDADES DEL ESTADO ML</t>
  </si>
  <si>
    <t>DEPOSITOS PACTADOS HASTA UN AÑO PLAZO EMPRESAS PRIVADAS ML</t>
  </si>
  <si>
    <t>DEPOSITOS PACTADOS HASTA UN AÑO PLAZO PARTICULARES ML</t>
  </si>
  <si>
    <t>DEPOSITOS PACTADOS HASTA UN AÑO PLAZO OTRAS ENTIDADES DEL SISTEMA FINANCIERO ML</t>
  </si>
  <si>
    <t>DEPOSITOS PACTADOS HASTA UN AÑO PLAZO INTERESES Y OTROS POR PAGAR ML</t>
  </si>
  <si>
    <t>DEPOSITOS A 30 DIAS PLAZO ENTIDADES DEL ESTADO ML</t>
  </si>
  <si>
    <t>DEPOSITOS A 30 DIAS PLAZO EMPRESAS PRIVADAS ML</t>
  </si>
  <si>
    <t>DEPOSITOS A 30 DIAS PLAZO EMPRESAS PRIVADAS ME</t>
  </si>
  <si>
    <t>DEPOSITOS A 30 DIAS PLAZO PARTICULARES ML</t>
  </si>
  <si>
    <t>DEPOSITOS A 30 DIAS PLAZO PARTICULARES ME</t>
  </si>
  <si>
    <t>DEPOSITOS A 30 DIAS PLAZO BANCOS ML</t>
  </si>
  <si>
    <t>DEPOSITOS A 30 DIAS PLAZO OTRAS ENTIDADES DEL SISTEMA FINANCIERO ML</t>
  </si>
  <si>
    <t>DEPOSITOS A 30 DIAS PLAZO INTERESES Y OTROS POR PAGAR ML</t>
  </si>
  <si>
    <t>DEPOSITOS A 30 DIAS PLAZO INTERESES Y OTROS POR PAGAR ME</t>
  </si>
  <si>
    <t>DEPOSITOS A 60 DIAS PLAZO ENTIDADES DEL ESTADO ML</t>
  </si>
  <si>
    <t>DEPOSITOS A 60 DIAS PLAZO EMPRESAS PRIVADAS ML</t>
  </si>
  <si>
    <t>DEPOSITOS A 60 DIAS PLAZO EMPRESAS PRIVADAS ME</t>
  </si>
  <si>
    <t>DEPOSITOS A 60 DIAS PLAZO PARTICULARES ML</t>
  </si>
  <si>
    <t>DEPOSITOS A 60 DIAS PLAZO PARTICULARES ME</t>
  </si>
  <si>
    <t>DEPOSITOS A 60 DIAS PLAZO BANCOS  ML</t>
  </si>
  <si>
    <t>DEPOSITOS A 60 DIAS PLAZO OTRAS ENTIDADES DEL SISTEMA FINANCIERO ML</t>
  </si>
  <si>
    <t>DEPOSITOS A 60 DIAS PLAZO INTERESES Y OTROS POR PAGAR ML</t>
  </si>
  <si>
    <t>DEPOSITOS A 60 DIAS PLAZO INTERESES Y OTROS POR PAGAR ME</t>
  </si>
  <si>
    <t>DEPOSITOS A 90 DIAS PLAZO ENTIDADES DEL ESTADO ML</t>
  </si>
  <si>
    <t>DEPOSITOS A 90 DIAS PLAZO EMPRESAS PRIVADAS ML</t>
  </si>
  <si>
    <t>DEPOSITOS A 90 DIAS PLAZO EMPRESAS PRIVADAS ME</t>
  </si>
  <si>
    <t>DEPOSITOS A 90 DIAS PLAZO PARTICULARES ML</t>
  </si>
  <si>
    <t>DEPOSITOS A 90 DIAS PLAZO PARTICULARES ME</t>
  </si>
  <si>
    <t>DEPOSITOS A 90 DIAS PLAZO BANCOS ML</t>
  </si>
  <si>
    <t>DEPOSITOS A 90 DIAS PLAZO OTRAS ENTIDADES DEL SISTEMA FINANCIERO ML</t>
  </si>
  <si>
    <t>DEPOSITOS A 90 DIAS PLAZO INTERESES Y OTROS POR PAGAR ML</t>
  </si>
  <si>
    <t>DEPOSITOS A 90 DIAS PLAZO INTERESES Y OTROS POR PAGAR ME</t>
  </si>
  <si>
    <t>DEPOSITOS A 120 DIAS PLAZO ENTIDADES DEL ESTADO ML</t>
  </si>
  <si>
    <t>DEPOSITOS A 120 DIAS PLAZO EMPRESAS PRIVADAS ML</t>
  </si>
  <si>
    <t>DEPOSITOS A 120 DIAS PLAZO EMPRESAS PRIVADAS ME</t>
  </si>
  <si>
    <t>DEPOSITOS A 120 DIAS PLAZO PARTICULARES ML</t>
  </si>
  <si>
    <t>DEPOSITOS A 120 DIAS PLAZO PARTICULARES ME</t>
  </si>
  <si>
    <t>DEPOSITOS A 120 DIAS PLAZO BANCOS ML</t>
  </si>
  <si>
    <t>DEPOSITOS A 120 DIAS PLAZO OTRAS ENTIDADES DEL SISTEMA FINANCIERO ML</t>
  </si>
  <si>
    <t>DEPOSITOS A 120 DIAS PLAZO INTERESES Y OTROS POR PAGAR ML</t>
  </si>
  <si>
    <t>DEPOSITOS A 120 DIAS PLAZO INTERESES Y OTROS POR PAGAR ME</t>
  </si>
  <si>
    <t>DEPOSITOS A 150 DIAS PLAZO ENTIDADES DEL ESTADO ML</t>
  </si>
  <si>
    <t>DEPOSITOS A 150 DIAS PLAZO ENTIDADES DEL ESTADO ME</t>
  </si>
  <si>
    <t>DEPOSITOS A 150 DIAS PLAZO EMPRESAS PRIVADAS ML</t>
  </si>
  <si>
    <t>DEPOSITOS A 150 DIAS PLAZO EMPRESAS PRIVADAS ME</t>
  </si>
  <si>
    <t>DEPOSITOS A 150 DIAS PLAZO PARTICULARES ML</t>
  </si>
  <si>
    <t>DEPOSITOS A 150 DIAS PLAZO PARTICULARES ME</t>
  </si>
  <si>
    <t>DEPOSITOS A 150 DIAS PLAZO BANCOS ML</t>
  </si>
  <si>
    <t>DEPOSITOS A 150 DIAS PLAZO OTRAS ENTIDADES DEL SISTEMA FINANCIERO ML</t>
  </si>
  <si>
    <t>DEPOSITOS A 180 DIAS PLAZO ENTIDADES DEL ESTADO ML</t>
  </si>
  <si>
    <t>DEPOSITOS A 180 DIAS PLAZO ENTIDADES DEL ESTADO ME</t>
  </si>
  <si>
    <t>DEPOSITOS A 180 DIAS PLAZO EMPRESAS PRIVADAS ML</t>
  </si>
  <si>
    <t>DEPOSITOS A 180 DIAS PLAZO EMPRESAS PRIVADAS ME</t>
  </si>
  <si>
    <t>DEPOSITOS A 180 DIAS PLAZO PARTICULARES ML</t>
  </si>
  <si>
    <t>DEPOSITOS A 180 DIAS PLAZO PARTICULARES ME</t>
  </si>
  <si>
    <t>DEPOSITOS A 180 DIAS PLAZO BANCOS</t>
  </si>
  <si>
    <t>DEPOSITOS A 180 DIAS PLAZO OTRAS ENTIDADES DEL SISTEMA FINANCIERO ML</t>
  </si>
  <si>
    <t>DEPOSITOS A 180 DIAS PLAZO INTERESES Y OTROS POR PAGAR ML</t>
  </si>
  <si>
    <t>DEPOSITOS A 180 DIAS PLAZO INTERESES Y OTROS POR PAGAR ME</t>
  </si>
  <si>
    <t>DEPOSITOS A 360 DIAS PLAZO ENTIDADES DEL ESTADO ML</t>
  </si>
  <si>
    <t>DEPOSITOS A 360 DIAS PLAZO EMPRESAS PRIVADAS ML</t>
  </si>
  <si>
    <t>DEPOSITOS A 360 DIAS PLAZO EMPRESAS PRIVADAS ME</t>
  </si>
  <si>
    <t>DEPOSITOS A 360 DIAS PLAZO PARTICULARES ML</t>
  </si>
  <si>
    <t>DEPOSITOS A 360 DIAS PLAZO PARTICULARES ME</t>
  </si>
  <si>
    <t>DEPOSITOS A 360 DIAS PLAZO BANCOS ML</t>
  </si>
  <si>
    <t>DEPOSITOS A 360 DIAS PLAZO OTRAS ENTIDADES DEL SISTEMA FINANCIERO</t>
  </si>
  <si>
    <t>DEPOSITOS A 360 DIAS PLAZO INTERESES Y OTROS POR PAGAR ML</t>
  </si>
  <si>
    <t>DEPOSITOS A 360 DIAS PLAZO INTERESES Y OTROS POR PAGAR ME</t>
  </si>
  <si>
    <t>DEPOSITOS DE AHORRO PROGRAMADO ENTIDADES DEL ESTADO ML</t>
  </si>
  <si>
    <t>DEPOSITOS DE AHORRO PROGRAMADO EMPRESAS PRIVADAS ML</t>
  </si>
  <si>
    <t>DEPOSITOS DE AHORRO PROGRAMADO PARTICULARES ML</t>
  </si>
  <si>
    <t>DEPOSITOS DE AHORRO PROGRAMADO OTRAS ENTIDADES DEL SISTEMA FINANCIERO ML</t>
  </si>
  <si>
    <t>DEPOSITOS DE AHORRO PROGRAMADO INTERESES Y OTROS POR PAGAR ML</t>
  </si>
  <si>
    <t>DEPOSITOS EN GARANTIA CARTAS DE CREDITO EMPRESA PRIVADA ML</t>
  </si>
  <si>
    <t>DEPOSITOS EN GARANTIA CARTAS DE CREDITO PARTICULARES ML</t>
  </si>
  <si>
    <t>DEPOSITOS EN GARANTIA CARTAS DE CREDITO INTERESES Y OTROS POR PAGAR ML</t>
  </si>
  <si>
    <t>DEPOSITOS PACTADOS A MAS DE UN AÑO PLAZO ENTIDADES DEL ESTADO ML</t>
  </si>
  <si>
    <t>DEPOSITOS PACTADOS A MAS DE UN AÑO PLAZO EMPRESAS PRIVADAS ML</t>
  </si>
  <si>
    <t>DEPOSITOS PACTADOS A MAS DE UN AÑO PLAZO PARTICULARES ML</t>
  </si>
  <si>
    <t>DEPOSITOS PACTADOS A MAS DE UN AÑO PLAZO INTERESES Y OTROS POR PAGAR ML</t>
  </si>
  <si>
    <t>DEPOSITOS A PLAZO CON ENCAJE ESPECIAL ENTIDADES DEL ESTADP ML</t>
  </si>
  <si>
    <t>DEPOSITOS A PLAZO CON ENCAJE ESPECIAL EMPRESAS PRIVADAS ML</t>
  </si>
  <si>
    <t>DEPOSITOS A PLAZO CON ENCAJE ESPECIAL PARTICULARES ML</t>
  </si>
  <si>
    <t>DEPOSITOS A PLAZO CON ENCAJE ESPECIAL OTRAS ENTIDADES DEL SISTEMA FINANCIERO ML</t>
  </si>
  <si>
    <t>DEPOSITOS A PLAZO CON ENCAJE ESPECIAL INTERESES Y OTROS POR PAGAR ML</t>
  </si>
  <si>
    <t>DEPOSITOS RESTRINGIDOS E INACTIVOS CUENTAS DE AHORRO ENTIDADES DEL ESTADO-ML</t>
  </si>
  <si>
    <t>DEPOSITOS RESTRINGIDOS E INACTIVOS CUENTAS DE AHORRO EMPRESAS PRIVADAS ML</t>
  </si>
  <si>
    <t>DEPOSITOS RESTRINGIDOS E INACTIVOS CUENTAS DE AHORRO EMPRESAS PRIVADAS ME</t>
  </si>
  <si>
    <t>DEPOSITOS RESTRINGIDOS E INACTIVOS CUENTAS DE AHORRO PARTICULARES ML</t>
  </si>
  <si>
    <t>DEPOSITOS RESTRINGIDOS E INACTIVOS CUENTAS DE AHORRO OTRAS ENTIDADES DEL SISTEMA FINANCIERO ML</t>
  </si>
  <si>
    <t>DEPOSITOS RESTRINGIDOS E INACTIVOS CUENTAS DE AHORRO INTERESES Y OTROS POR PAGAR ML</t>
  </si>
  <si>
    <t>DEPOSITOS A PLAZO CON RESTRICCION ENTIDADES DEL ESTADO ML</t>
  </si>
  <si>
    <t>DEPOSITOS A PLAZO CON RESTRICCION EMPRESAS PRIVADAS ML</t>
  </si>
  <si>
    <t>DEPOSITOS A PLAZO CON RESTRICCION EMPRESAS PRIVADAS ME</t>
  </si>
  <si>
    <t>DEPOSITOS A PLAZO CON RESTRICCION PARTICULARES ML</t>
  </si>
  <si>
    <t>DEPOSITOS A PLAZO CON RESTRICCION PARTICULARES ME</t>
  </si>
  <si>
    <t>DEPOSITOS A PLAZO CON RESTRICCION TRAS ENTIDADES DEL SISTEMA FINANCIERO ML</t>
  </si>
  <si>
    <t>DEPOSITOS A PLAZO CON RESTRICCION INTERESES Y OTROS POR PAGAR ML</t>
  </si>
  <si>
    <t>DEPOSITOS A PLAZO CON RESTRICCION INTERESES Y OTROS POR PAGAR ME</t>
  </si>
  <si>
    <t>DEPOSITOS EMBARGADOS CUENTAS CORRIENTES EMPRESAS PRIVADAS ML</t>
  </si>
  <si>
    <t>DEPOSITOS EMBARGADOS CUENTAS CORRIENTES PARTICULARES ML</t>
  </si>
  <si>
    <t>DEPOSITOS EMBARGADOS CUENTAS DE AHORRO PARTICULARES ML</t>
  </si>
  <si>
    <t>DEPOSITOS EMBARGADOS A PLAZO EMPRESAS PRIVADAS ML</t>
  </si>
  <si>
    <t>DEPOSITOS EMBARGADOS A PLAZO PARTICULARES ML</t>
  </si>
  <si>
    <t>DEPOSITOS EMBARGADOS A PLAZO INTERESES Y OTROS POR PAGAR ML</t>
  </si>
  <si>
    <t>DEPOSITOS INACTIVOS CUENTAS CORRIENTES ENTIDADES DEL ESTADO ML</t>
  </si>
  <si>
    <t>DEPOSITOS INACTIVOS CUENTAS CORRIENTES EMPRESAS PRIVADAS ML</t>
  </si>
  <si>
    <t>DEPOSITOS INACTIVOS CUENTAS CORRIENTES EMPRESAS PRIVADAS ME</t>
  </si>
  <si>
    <t>DEPOSITOS INACTIVOS CUENTAS CORRIENTES PARTICULARES ML</t>
  </si>
  <si>
    <t>DEPOSITOS INACTIVOS CUENTAS CORRIENTES PARTICULARES ME</t>
  </si>
  <si>
    <t>DEPOSITOS INACTIVOS CUENTAS CORRIENTES  BANCOS ML</t>
  </si>
  <si>
    <t>DEPOSITOS INACTIVOS CUENTAS CORRIENTES  BANCOS ME</t>
  </si>
  <si>
    <t>DEPOSITOS INACTIVOS CUENTAS CORRIENTES  OTRAS ENTIDADES DEL SISTEMA FINANCIERO ML</t>
  </si>
  <si>
    <t>DEPOSITOS INACTIVOS CUENTAS CORRIENTES  INTERESES Y OTROS POR PAGAR ML</t>
  </si>
  <si>
    <t>Préstamos del Banco de Desarrollo de El Salvador</t>
  </si>
  <si>
    <t>Provisiones</t>
  </si>
  <si>
    <t>DEPOSITOS INACTIVOS AHORROS ENTIDADES DEL ESTADO ML</t>
  </si>
  <si>
    <t>DEPOSITOS INACTIVOS AHORROS EMPRESAS PRIVADAS ML</t>
  </si>
  <si>
    <t>DEPOSITOS INACTIVOS AHORROS EMPRESAS PRIVADAS ME</t>
  </si>
  <si>
    <t>DEPOSITOS INACTIVOS AHORROS PARTICULARES ML</t>
  </si>
  <si>
    <t>DEPOSITOS INACTIVOS AHORROS PARTICULARES ME</t>
  </si>
  <si>
    <t>DEPOSITOS INACTIVOS AHORROS BANCOS ML</t>
  </si>
  <si>
    <t>DEPOSITOS INACTIVOS AHORROS OTRAS ENTIDADES DEL SISTEMA FINANCIERO ML</t>
  </si>
  <si>
    <t>DEPOSITOS INACTIVOS AHORROS INTERESES Y OTROS POR PAGAR ML</t>
  </si>
  <si>
    <t>DEPOSITOS INACTIVOS AHORROS INTERESES Y OTROS POR PAGAR ME</t>
  </si>
  <si>
    <t>DEPÓSITOS EN GARANTÍA CUENTA DE AHORRO SIMPLIFICADA PARTICULARES ML</t>
  </si>
  <si>
    <t>DEPÓSITOS EN GARANTÍA CUENTA DE AHORRO SIMPLIFICADA INTERESES Y OTROS POR PAGAR ML</t>
  </si>
  <si>
    <t>DEPÓSITOS EMBARGADOS CUENTA DE AHORRO SIMPLIFICADA PARTICULARES ML</t>
  </si>
  <si>
    <t>DEPÓSITOS EMBARGADOS CUENTA DE AHORRO INTERESES Y OTROS POR PAGAR - ML</t>
  </si>
  <si>
    <t>DEPÓSITOS INACTIVOS CUENTA DE AHORRO SIMPLIFICADA PARTICULARES ML</t>
  </si>
  <si>
    <t>DEPÓSITOS INACTIVOS CUENTA DE AHORRO SIMPLIFICADA INTERESES Y OTROS POR PAGAR ML</t>
  </si>
  <si>
    <t xml:space="preserve">DESCRIPCION </t>
  </si>
  <si>
    <t>AGRUPACION</t>
  </si>
  <si>
    <t>SCOTIABANK EL SALVADOR, S.A Y SUBSIDIARIAS</t>
  </si>
  <si>
    <t>(San Salvador, República de El Salvador)</t>
  </si>
  <si>
    <t>Balances Generales Consolidados Intermedios (No auditados)</t>
  </si>
  <si>
    <t>(Cifras en Miles de Dólares de los Estados Unidos de América)</t>
  </si>
  <si>
    <t>Activos</t>
  </si>
  <si>
    <t>Activos de intermediación</t>
  </si>
  <si>
    <t>Caja y bancos</t>
  </si>
  <si>
    <t>Reportos y otras operaciones bursátiles (neto)</t>
  </si>
  <si>
    <t>Inversiones financieras (neto)</t>
  </si>
  <si>
    <t xml:space="preserve">Cartera de préstamos (neto) </t>
  </si>
  <si>
    <t>Otros activos</t>
  </si>
  <si>
    <t>Bienes recibidos en pago (neto)</t>
  </si>
  <si>
    <t>Inversiones accionarias</t>
  </si>
  <si>
    <t>Diversos (neto)</t>
  </si>
  <si>
    <t>Activo Fijo</t>
  </si>
  <si>
    <t>Bienes inmuebles, muebles y otros (neto)</t>
  </si>
  <si>
    <t>Total de activos</t>
  </si>
  <si>
    <t>Pasivos y Patrimonio</t>
  </si>
  <si>
    <t>Pasivos de intermediación</t>
  </si>
  <si>
    <t>Préstamos de otros bancos</t>
  </si>
  <si>
    <t>Titulos de emisión propia</t>
  </si>
  <si>
    <t>Diversos</t>
  </si>
  <si>
    <t>Otros pasivos</t>
  </si>
  <si>
    <t>Cuentas por pagar</t>
  </si>
  <si>
    <t>Total de pasivos</t>
  </si>
  <si>
    <t>Interés minoritario en subsidiarias</t>
  </si>
  <si>
    <t>Patrimonio</t>
  </si>
  <si>
    <t>Capital social pagado</t>
  </si>
  <si>
    <t>Reservas de capital, resultados acumulados y patrimonio no ganado</t>
  </si>
  <si>
    <t>Total de pasivos y patrimonio</t>
  </si>
  <si>
    <t>SCOTIABANK EL SALVADOR, S.A. Y SUBSIDIARIAS</t>
  </si>
  <si>
    <t>Estados Consolidados de Resultados Intermedios (No auditados)</t>
  </si>
  <si>
    <t>Ingresos de operación: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</si>
  <si>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</si>
  <si>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</si>
  <si>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</si>
  <si>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</si>
  <si>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</si>
  <si>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Operaciones en moneda extranjera</t>
  </si>
  <si>
    <t>Otros servicios y contingencias</t>
  </si>
  <si>
    <t>Menos: Costos de operación</t>
  </si>
  <si>
    <t>Intereses y otros costos de depósitos</t>
  </si>
  <si>
    <t xml:space="preserve">Intereses sobre préstamos </t>
  </si>
  <si>
    <t>Intereses sobre emisión de obligaciones</t>
  </si>
  <si>
    <t>Reservas de saneamiento</t>
  </si>
  <si>
    <t>Utilidad antes de gastos</t>
  </si>
  <si>
    <t>Gastos de operación:</t>
  </si>
  <si>
    <t xml:space="preserve">De funcionarios y empleados </t>
  </si>
  <si>
    <t xml:space="preserve">Generales </t>
  </si>
  <si>
    <t>Depreciaciones y amortizaciones</t>
  </si>
  <si>
    <t>Utilidad de operación</t>
  </si>
  <si>
    <t>Otros ingresos y gastos (neto)</t>
  </si>
  <si>
    <t xml:space="preserve">Utilidad antes de impuesto y contribución especial </t>
  </si>
  <si>
    <t>Impuesto sobre la renta</t>
  </si>
  <si>
    <t>Contribución especial grandes contribuyentes</t>
  </si>
  <si>
    <t>Utilidad antes del interés minoritario</t>
  </si>
  <si>
    <t>Participación del interés minoritario en subsidiarias</t>
  </si>
  <si>
    <t>Utilidad neta</t>
  </si>
  <si>
    <t xml:space="preserve">Al 30 de septiembre de 2018 </t>
  </si>
  <si>
    <t xml:space="preserve">Por los períodos del 01 de enero al 30 de septiembre de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</si>
</sst>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_);\(#,##0.0\)"/>
    <numFmt numFmtId="165" formatCode="#,##0.0;\(#,##0.0\)"/>
    <numFmt numFmtId="166" formatCode="_ * #,##0.00_ ;_ * \-#,##0.00_ ;_ * &quot;-&quot;??_ ;_ @_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eneva"/>
      <family val="2"/>
    </font>
    <font>
      <b/>
      <sz val="12"/>
      <name val="Helvetica"/>
      <family val="2"/>
    </font>
    <font>
      <sz val="10"/>
      <name val="Arial"/>
      <family val="2"/>
    </font>
    <font>
      <sz val="11"/>
      <name val="Helv"/>
    </font>
    <font>
      <sz val="11"/>
      <name val="Helvetica"/>
    </font>
    <font>
      <sz val="11"/>
      <name val="Helvetica"/>
      <family val="2"/>
    </font>
    <font>
      <b/>
      <sz val="11"/>
      <name val="Helvetica"/>
      <family val="2"/>
    </font>
    <font>
      <b/>
      <u/>
      <sz val="11"/>
      <name val="Times New Roman"/>
      <family val="1"/>
    </font>
    <font>
      <b/>
      <u/>
      <sz val="11"/>
      <name val="Helvetica"/>
      <family val="2"/>
    </font>
    <font>
      <sz val="10"/>
      <name val="Arial"/>
      <family val="2"/>
    </font>
    <font>
      <sz val="12"/>
      <name val="Helvetica"/>
      <family val="2"/>
    </font>
    <font>
      <sz val="10"/>
      <name val="Helvetica"/>
      <family val="2"/>
    </font>
    <font>
      <b/>
      <sz val="11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3" fontId="3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49" fontId="0" fillId="2" borderId="2" xfId="0" applyNumberFormat="1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0" fontId="2" fillId="3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2" borderId="0" xfId="2" applyFont="1" applyFill="1" applyAlignment="1">
      <alignment horizontal="centerContinuous"/>
    </xf>
    <xf numFmtId="0" fontId="6" fillId="2" borderId="0" xfId="2" applyFont="1" applyFill="1"/>
    <xf numFmtId="0" fontId="7" fillId="2" borderId="0" xfId="2" applyFont="1" applyFill="1" applyAlignment="1">
      <alignment horizontal="centerContinuous"/>
    </xf>
    <xf numFmtId="0" fontId="8" fillId="2" borderId="0" xfId="2" applyFont="1" applyFill="1" applyAlignment="1">
      <alignment horizontal="centerContinuous"/>
    </xf>
    <xf numFmtId="0" fontId="9" fillId="2" borderId="0" xfId="2" applyFont="1" applyFill="1" applyAlignment="1">
      <alignment horizontal="centerContinuous"/>
    </xf>
    <xf numFmtId="0" fontId="8" fillId="2" borderId="0" xfId="2" applyFont="1" applyFill="1" applyBorder="1"/>
    <xf numFmtId="0" fontId="8" fillId="2" borderId="0" xfId="2" applyFont="1" applyFill="1" applyBorder="1" applyAlignment="1">
      <alignment horizontal="center"/>
    </xf>
    <xf numFmtId="37" fontId="10" fillId="2" borderId="0" xfId="0" applyNumberFormat="1" applyFont="1" applyFill="1" applyAlignment="1" applyProtection="1">
      <alignment horizontal="center"/>
    </xf>
    <xf numFmtId="0" fontId="11" fillId="2" borderId="0" xfId="2" applyFont="1" applyFill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0" xfId="2" applyFont="1" applyFill="1"/>
    <xf numFmtId="0" fontId="8" fillId="2" borderId="0" xfId="2" applyFont="1" applyFill="1"/>
    <xf numFmtId="0" fontId="9" fillId="2" borderId="0" xfId="2" applyFont="1" applyFill="1"/>
    <xf numFmtId="0" fontId="8" fillId="2" borderId="0" xfId="2" applyFont="1" applyFill="1" applyAlignment="1">
      <alignment horizontal="right"/>
    </xf>
    <xf numFmtId="165" fontId="8" fillId="2" borderId="5" xfId="0" applyNumberFormat="1" applyFont="1" applyFill="1" applyBorder="1"/>
    <xf numFmtId="37" fontId="8" fillId="2" borderId="0" xfId="2" applyNumberFormat="1" applyFont="1" applyFill="1" applyBorder="1"/>
    <xf numFmtId="0" fontId="8" fillId="2" borderId="0" xfId="2" applyFont="1" applyFill="1" applyAlignment="1">
      <alignment horizontal="left" indent="1"/>
    </xf>
    <xf numFmtId="0" fontId="8" fillId="2" borderId="0" xfId="2" applyFont="1" applyFill="1" applyAlignment="1">
      <alignment horizontal="center"/>
    </xf>
    <xf numFmtId="165" fontId="8" fillId="2" borderId="0" xfId="0" applyNumberFormat="1" applyFont="1" applyFill="1"/>
    <xf numFmtId="0" fontId="7" fillId="2" borderId="0" xfId="2" applyFont="1" applyFill="1" applyAlignment="1">
      <alignment horizontal="left" indent="1"/>
    </xf>
    <xf numFmtId="0" fontId="9" fillId="2" borderId="0" xfId="2" applyFont="1" applyFill="1" applyAlignment="1">
      <alignment horizontal="left"/>
    </xf>
    <xf numFmtId="165" fontId="8" fillId="2" borderId="6" xfId="0" applyNumberFormat="1" applyFont="1" applyFill="1" applyBorder="1"/>
    <xf numFmtId="37" fontId="8" fillId="2" borderId="0" xfId="2" applyNumberFormat="1" applyFont="1" applyFill="1"/>
    <xf numFmtId="164" fontId="8" fillId="2" borderId="5" xfId="2" applyNumberFormat="1" applyFont="1" applyFill="1" applyBorder="1"/>
    <xf numFmtId="0" fontId="12" fillId="2" borderId="7" xfId="2" applyFont="1" applyFill="1" applyBorder="1"/>
    <xf numFmtId="0" fontId="8" fillId="2" borderId="0" xfId="2" applyFont="1" applyFill="1" applyBorder="1" applyAlignment="1">
      <alignment horizontal="left"/>
    </xf>
    <xf numFmtId="0" fontId="9" fillId="2" borderId="0" xfId="0" applyFont="1" applyFill="1"/>
    <xf numFmtId="164" fontId="8" fillId="2" borderId="5" xfId="4" applyNumberFormat="1" applyFont="1" applyFill="1" applyBorder="1" applyAlignment="1">
      <alignment horizontal="right"/>
    </xf>
    <xf numFmtId="165" fontId="8" fillId="2" borderId="0" xfId="0" applyNumberFormat="1" applyFont="1" applyFill="1" applyBorder="1" applyAlignment="1">
      <alignment horizontal="right"/>
    </xf>
    <xf numFmtId="164" fontId="8" fillId="2" borderId="0" xfId="4" applyNumberFormat="1" applyFont="1" applyFill="1" applyBorder="1" applyAlignment="1">
      <alignment horizontal="right"/>
    </xf>
    <xf numFmtId="0" fontId="8" fillId="2" borderId="0" xfId="0" applyFont="1" applyFill="1" applyAlignment="1">
      <alignment horizontal="left" indent="1"/>
    </xf>
    <xf numFmtId="37" fontId="8" fillId="2" borderId="0" xfId="2" applyNumberFormat="1" applyFont="1" applyFill="1" applyBorder="1" applyAlignment="1">
      <alignment horizontal="center"/>
    </xf>
    <xf numFmtId="165" fontId="13" fillId="2" borderId="0" xfId="0" applyNumberFormat="1" applyFont="1" applyFill="1" applyBorder="1" applyAlignment="1">
      <alignment horizontal="right"/>
    </xf>
    <xf numFmtId="37" fontId="14" fillId="2" borderId="0" xfId="2" applyNumberFormat="1" applyFont="1" applyFill="1" applyBorder="1"/>
    <xf numFmtId="0" fontId="8" fillId="2" borderId="0" xfId="0" applyFont="1" applyFill="1"/>
    <xf numFmtId="0" fontId="8" fillId="2" borderId="0" xfId="0" applyFont="1" applyFill="1" applyBorder="1" applyAlignment="1">
      <alignment horizontal="left" indent="1"/>
    </xf>
    <xf numFmtId="164" fontId="8" fillId="2" borderId="0" xfId="2" applyNumberFormat="1" applyFont="1" applyFill="1" applyBorder="1" applyAlignment="1">
      <alignment horizontal="right"/>
    </xf>
    <xf numFmtId="0" fontId="15" fillId="2" borderId="0" xfId="0" applyFont="1" applyFill="1"/>
    <xf numFmtId="164" fontId="8" fillId="2" borderId="5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left"/>
    </xf>
    <xf numFmtId="164" fontId="8" fillId="2" borderId="0" xfId="0" applyNumberFormat="1" applyFont="1" applyFill="1" applyBorder="1" applyAlignment="1">
      <alignment horizontal="right"/>
    </xf>
    <xf numFmtId="164" fontId="8" fillId="2" borderId="5" xfId="2" applyNumberFormat="1" applyFont="1" applyFill="1" applyBorder="1" applyAlignment="1">
      <alignment horizontal="right"/>
    </xf>
    <xf numFmtId="0" fontId="8" fillId="2" borderId="0" xfId="0" applyFont="1" applyFill="1" applyBorder="1"/>
    <xf numFmtId="164" fontId="8" fillId="2" borderId="0" xfId="2" applyNumberFormat="1" applyFont="1" applyFill="1" applyAlignment="1"/>
    <xf numFmtId="164" fontId="8" fillId="2" borderId="0" xfId="2" applyNumberFormat="1" applyFont="1" applyFill="1" applyBorder="1" applyAlignment="1"/>
    <xf numFmtId="164" fontId="14" fillId="2" borderId="0" xfId="2" applyNumberFormat="1" applyFont="1" applyFill="1" applyAlignment="1"/>
    <xf numFmtId="164" fontId="8" fillId="2" borderId="5" xfId="2" applyNumberFormat="1" applyFont="1" applyFill="1" applyBorder="1" applyAlignment="1"/>
    <xf numFmtId="0" fontId="9" fillId="2" borderId="0" xfId="0" applyFont="1" applyFill="1" applyBorder="1" applyAlignment="1"/>
    <xf numFmtId="164" fontId="14" fillId="2" borderId="0" xfId="2" applyNumberFormat="1" applyFont="1" applyFill="1" applyBorder="1" applyAlignment="1"/>
    <xf numFmtId="0" fontId="8" fillId="2" borderId="0" xfId="0" applyFont="1" applyFill="1" applyBorder="1" applyAlignment="1"/>
    <xf numFmtId="0" fontId="9" fillId="2" borderId="0" xfId="0" applyFont="1" applyFill="1" applyAlignment="1"/>
    <xf numFmtId="164" fontId="8" fillId="2" borderId="6" xfId="2" applyNumberFormat="1" applyFont="1" applyFill="1" applyBorder="1" applyAlignment="1"/>
    <xf numFmtId="37" fontId="8" fillId="2" borderId="0" xfId="2" applyNumberFormat="1" applyFont="1" applyFill="1" applyAlignment="1">
      <alignment horizontal="center"/>
    </xf>
    <xf numFmtId="37" fontId="8" fillId="2" borderId="0" xfId="2" applyNumberFormat="1" applyFont="1" applyFill="1" applyBorder="1" applyAlignment="1"/>
    <xf numFmtId="37" fontId="14" fillId="2" borderId="0" xfId="2" applyNumberFormat="1" applyFont="1" applyFill="1"/>
    <xf numFmtId="43" fontId="8" fillId="2" borderId="0" xfId="1" applyFont="1" applyFill="1"/>
    <xf numFmtId="0" fontId="14" fillId="2" borderId="0" xfId="2" applyFont="1" applyFill="1" applyAlignment="1">
      <alignment horizontal="left" indent="1"/>
    </xf>
  </cellXfs>
  <cellStyles count="5">
    <cellStyle name="Comma" xfId="1" builtinId="3"/>
    <cellStyle name="Comma_Balances 2006 scotiabank Firma" xfId="4"/>
    <cellStyle name="Millares_Bal, Utl, Fluj y anex" xfId="3"/>
    <cellStyle name="Normal" xfId="0" builtinId="0"/>
    <cellStyle name="Normal_Bal, Utl, Fluj y anex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FARCHG02P.slv.bns\Planificacion\GERENCIA%20SR.%20CONTROL%20FINANCIERO\2.%20GERENCIA%20REPORTERIA\1.%20REGULATORIOS\NOTA%20Y%20CONSOLIDACION%20E.F\2018\3%20SEPTIEMBRE%202018\SES\Consolidacion%20SES%2030-09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st.Res."/>
      <sheetName val="B_G "/>
      <sheetName val="E_R"/>
      <sheetName val="ScoInv"/>
      <sheetName val="Leasing"/>
      <sheetName val="SERV"/>
      <sheetName val="SOLUC"/>
      <sheetName val="BANCOMERCIO"/>
      <sheetName val="SBancom"/>
      <sheetName val="BC-SES"/>
      <sheetName val="ELIMINACIONES DE BALANCE "/>
      <sheetName val="ELIMINACIONES DE RESULTADO"/>
      <sheetName val="ACCIONES"/>
    </sheetNames>
    <sheetDataSet>
      <sheetData sheetId="0"/>
      <sheetData sheetId="1"/>
      <sheetData sheetId="2"/>
      <sheetData sheetId="3">
        <row r="205">
          <cell r="R205">
            <v>2.6200000000000004E-3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70"/>
  <sheetViews>
    <sheetView showGridLines="0" workbookViewId="0">
      <selection activeCell="D15" sqref="D15"/>
    </sheetView>
  </sheetViews>
  <sheetFormatPr defaultRowHeight="15"/>
  <cols>
    <col min="2" max="2" width="74.85546875" customWidth="1"/>
    <col min="3" max="3" width="41" customWidth="1"/>
  </cols>
  <sheetData>
    <row r="1" spans="2:3" ht="15.75" thickBot="1"/>
    <row r="2" spans="2:3" ht="15.75" thickBot="1">
      <c r="B2" s="5" t="s">
        <v>164</v>
      </c>
      <c r="C2" s="5" t="s">
        <v>165</v>
      </c>
    </row>
    <row r="3" spans="2:3">
      <c r="B3" s="2" t="s">
        <v>1</v>
      </c>
      <c r="C3" s="6" t="str">
        <f>+LEFT(B3,30)</f>
        <v xml:space="preserve">DEPOSITOS EN CUENTA CORRIENTE </v>
      </c>
    </row>
    <row r="4" spans="2:3">
      <c r="B4" s="3" t="s">
        <v>2</v>
      </c>
      <c r="C4" s="7" t="str">
        <f t="shared" ref="C4:C13" si="0">+LEFT(B4,30)</f>
        <v xml:space="preserve">DEPOSITOS EN CUENTA CORRIENTE </v>
      </c>
    </row>
    <row r="5" spans="2:3">
      <c r="B5" s="3" t="s">
        <v>3</v>
      </c>
      <c r="C5" s="7" t="str">
        <f t="shared" si="0"/>
        <v xml:space="preserve">DEPOSITOS EN CUENTA CORRIENTE </v>
      </c>
    </row>
    <row r="6" spans="2:3">
      <c r="B6" s="3" t="s">
        <v>4</v>
      </c>
      <c r="C6" s="7" t="str">
        <f t="shared" si="0"/>
        <v xml:space="preserve">DEPOSITOS EN CUENTA CORRIENTE </v>
      </c>
    </row>
    <row r="7" spans="2:3">
      <c r="B7" s="3" t="s">
        <v>5</v>
      </c>
      <c r="C7" s="7" t="str">
        <f t="shared" si="0"/>
        <v xml:space="preserve">DEPOSITOS EN CUENTA CORRIENTE </v>
      </c>
    </row>
    <row r="8" spans="2:3">
      <c r="B8" s="3" t="s">
        <v>6</v>
      </c>
      <c r="C8" s="7" t="str">
        <f t="shared" si="0"/>
        <v xml:space="preserve">DEPOSITOS EN CUENTA CORRIENTE </v>
      </c>
    </row>
    <row r="9" spans="2:3">
      <c r="B9" s="3" t="s">
        <v>7</v>
      </c>
      <c r="C9" s="7" t="str">
        <f t="shared" si="0"/>
        <v xml:space="preserve">DEPOSITOS EN CUENTA CORRIENTE </v>
      </c>
    </row>
    <row r="10" spans="2:3">
      <c r="B10" s="3" t="s">
        <v>8</v>
      </c>
      <c r="C10" s="7" t="str">
        <f t="shared" si="0"/>
        <v xml:space="preserve">DEPOSITOS EN CUENTA CORRIENTE </v>
      </c>
    </row>
    <row r="11" spans="2:3">
      <c r="B11" s="3" t="s">
        <v>9</v>
      </c>
      <c r="C11" s="7" t="str">
        <f t="shared" si="0"/>
        <v xml:space="preserve">DEPOSITOS EN CUENTA CORRIENTE </v>
      </c>
    </row>
    <row r="12" spans="2:3">
      <c r="B12" s="3" t="s">
        <v>10</v>
      </c>
      <c r="C12" s="7" t="str">
        <f t="shared" si="0"/>
        <v xml:space="preserve">DEPOSITOS EN CUENTA CORRIENTE </v>
      </c>
    </row>
    <row r="13" spans="2:3">
      <c r="B13" s="3" t="s">
        <v>11</v>
      </c>
      <c r="C13" s="7" t="str">
        <f t="shared" si="0"/>
        <v xml:space="preserve">DEPOSITOS EN CUENTA CORRIENTE </v>
      </c>
    </row>
    <row r="14" spans="2:3">
      <c r="B14" s="3" t="s">
        <v>12</v>
      </c>
      <c r="C14" s="7" t="str">
        <f>+LEFT(B14,40)</f>
        <v xml:space="preserve">RETIROS EN CUENTA CORRIENTE POR APLICAR </v>
      </c>
    </row>
    <row r="15" spans="2:3">
      <c r="B15" s="3" t="s">
        <v>13</v>
      </c>
      <c r="C15" s="7" t="str">
        <f>+LEFT(B15,40)</f>
        <v xml:space="preserve">RETIROS EN CUENTA CORRIENTE POR APLICAR </v>
      </c>
    </row>
    <row r="16" spans="2:3">
      <c r="B16" s="3" t="s">
        <v>14</v>
      </c>
      <c r="C16" s="7" t="str">
        <f>+LEFT(B16,27)</f>
        <v>INTERESES Y OTROS POR PAGAR</v>
      </c>
    </row>
    <row r="17" spans="2:3">
      <c r="B17" s="3" t="s">
        <v>15</v>
      </c>
      <c r="C17" s="7" t="str">
        <f>+LEFT(B17,27)</f>
        <v>INTERESES Y OTROS POR PAGAR</v>
      </c>
    </row>
    <row r="18" spans="2:3">
      <c r="B18" s="3" t="s">
        <v>16</v>
      </c>
      <c r="C18" s="7" t="str">
        <f>+LEFT(B18,19)</f>
        <v>DEPOSITOS DE AHORRO</v>
      </c>
    </row>
    <row r="19" spans="2:3">
      <c r="B19" s="3" t="s">
        <v>17</v>
      </c>
      <c r="C19" s="7" t="str">
        <f t="shared" ref="C19:C32" si="1">+LEFT(B19,19)</f>
        <v>DEPOSITOS DE AHORRO</v>
      </c>
    </row>
    <row r="20" spans="2:3">
      <c r="B20" s="3" t="s">
        <v>18</v>
      </c>
      <c r="C20" s="7" t="str">
        <f t="shared" si="1"/>
        <v>DEPOSITOS DE AHORRO</v>
      </c>
    </row>
    <row r="21" spans="2:3">
      <c r="B21" s="3" t="s">
        <v>19</v>
      </c>
      <c r="C21" s="7" t="str">
        <f t="shared" si="1"/>
        <v>DEPOSITOS DE AHORRO</v>
      </c>
    </row>
    <row r="22" spans="2:3">
      <c r="B22" s="3" t="s">
        <v>20</v>
      </c>
      <c r="C22" s="7" t="str">
        <f t="shared" si="1"/>
        <v>DEPOSITOS DE AHORRO</v>
      </c>
    </row>
    <row r="23" spans="2:3">
      <c r="B23" s="3" t="s">
        <v>21</v>
      </c>
      <c r="C23" s="7" t="str">
        <f t="shared" si="1"/>
        <v>DEPOSITOS DE AHORRO</v>
      </c>
    </row>
    <row r="24" spans="2:3">
      <c r="B24" s="3" t="s">
        <v>22</v>
      </c>
      <c r="C24" s="7" t="str">
        <f t="shared" si="1"/>
        <v>DEPOSITOS DE AHORRO</v>
      </c>
    </row>
    <row r="25" spans="2:3">
      <c r="B25" s="3" t="s">
        <v>23</v>
      </c>
      <c r="C25" s="7" t="str">
        <f t="shared" si="1"/>
        <v>DEPOSITOS DE AHORRO</v>
      </c>
    </row>
    <row r="26" spans="2:3">
      <c r="B26" s="3" t="s">
        <v>24</v>
      </c>
      <c r="C26" s="7" t="str">
        <f t="shared" si="1"/>
        <v>DEPOSITOS DE AHORRO</v>
      </c>
    </row>
    <row r="27" spans="2:3">
      <c r="B27" s="3" t="s">
        <v>25</v>
      </c>
      <c r="C27" s="7" t="str">
        <f t="shared" si="1"/>
        <v>DEPOSITOS DE AHORRO</v>
      </c>
    </row>
    <row r="28" spans="2:3">
      <c r="B28" s="3" t="s">
        <v>26</v>
      </c>
      <c r="C28" s="7" t="str">
        <f t="shared" si="1"/>
        <v>DEPOSITOS DE AHORRO</v>
      </c>
    </row>
    <row r="29" spans="2:3">
      <c r="B29" s="3" t="s">
        <v>27</v>
      </c>
      <c r="C29" s="7" t="str">
        <f t="shared" si="1"/>
        <v>DEPOSITOS DE AHORRO</v>
      </c>
    </row>
    <row r="30" spans="2:3">
      <c r="B30" s="3" t="s">
        <v>28</v>
      </c>
      <c r="C30" s="7" t="str">
        <f t="shared" si="1"/>
        <v>DEPOSITOS DE AHORRO</v>
      </c>
    </row>
    <row r="31" spans="2:3">
      <c r="B31" s="3" t="s">
        <v>29</v>
      </c>
      <c r="C31" s="7" t="str">
        <f t="shared" si="1"/>
        <v>DEPOSITOS DE AHORRO</v>
      </c>
    </row>
    <row r="32" spans="2:3">
      <c r="B32" s="3" t="s">
        <v>30</v>
      </c>
      <c r="C32" s="7" t="str">
        <f t="shared" si="1"/>
        <v>DEPOSITOS DE AHORRO</v>
      </c>
    </row>
    <row r="33" spans="2:3">
      <c r="B33" s="3" t="s">
        <v>31</v>
      </c>
      <c r="C33" s="7" t="str">
        <f>+LEFT(B33,42)</f>
        <v>DEPÓSITOS EN CUENTA DE AHORRO SIMPLIFICADA</v>
      </c>
    </row>
    <row r="34" spans="2:3">
      <c r="B34" s="3" t="s">
        <v>32</v>
      </c>
      <c r="C34" s="7" t="str">
        <f>+LEFT(B34,42)</f>
        <v>DEPÓSITOS EN CUENTA DE AHORRO SIMPLIFICADA</v>
      </c>
    </row>
    <row r="35" spans="2:3">
      <c r="B35" s="3" t="s">
        <v>33</v>
      </c>
      <c r="C35" s="7" t="str">
        <f>+LEFT(B35,37)</f>
        <v>DEPOSITOS PACTADOS HASTA UN AÑO PLAZO</v>
      </c>
    </row>
    <row r="36" spans="2:3">
      <c r="B36" s="3" t="s">
        <v>34</v>
      </c>
      <c r="C36" s="7" t="str">
        <f>+LEFT(B36,37)</f>
        <v>DEPOSITOS PACTADOS HASTA UN AÑO PLAZO</v>
      </c>
    </row>
    <row r="37" spans="2:3">
      <c r="B37" s="3" t="s">
        <v>35</v>
      </c>
      <c r="C37" s="7" t="str">
        <f t="shared" ref="C37:C39" si="2">+LEFT(B37,37)</f>
        <v>DEPOSITOS PACTADOS HASTA UN AÑO PLAZO</v>
      </c>
    </row>
    <row r="38" spans="2:3">
      <c r="B38" s="3" t="s">
        <v>36</v>
      </c>
      <c r="C38" s="7" t="str">
        <f t="shared" si="2"/>
        <v>DEPOSITOS PACTADOS HASTA UN AÑO PLAZO</v>
      </c>
    </row>
    <row r="39" spans="2:3">
      <c r="B39" s="3" t="s">
        <v>37</v>
      </c>
      <c r="C39" s="7" t="str">
        <f t="shared" si="2"/>
        <v>DEPOSITOS PACTADOS HASTA UN AÑO PLAZO</v>
      </c>
    </row>
    <row r="40" spans="2:3">
      <c r="B40" s="3" t="s">
        <v>38</v>
      </c>
      <c r="C40" s="7" t="str">
        <f>+LEFT(B40,19)</f>
        <v>DEPOSITOS A 30 DIAS</v>
      </c>
    </row>
    <row r="41" spans="2:3">
      <c r="B41" s="3" t="s">
        <v>39</v>
      </c>
      <c r="C41" s="7" t="str">
        <f t="shared" ref="C41:C66" si="3">+LEFT(B41,19)</f>
        <v>DEPOSITOS A 30 DIAS</v>
      </c>
    </row>
    <row r="42" spans="2:3">
      <c r="B42" s="3" t="s">
        <v>40</v>
      </c>
      <c r="C42" s="7" t="str">
        <f t="shared" si="3"/>
        <v>DEPOSITOS A 30 DIAS</v>
      </c>
    </row>
    <row r="43" spans="2:3">
      <c r="B43" s="3" t="s">
        <v>41</v>
      </c>
      <c r="C43" s="7" t="str">
        <f t="shared" si="3"/>
        <v>DEPOSITOS A 30 DIAS</v>
      </c>
    </row>
    <row r="44" spans="2:3">
      <c r="B44" s="3" t="s">
        <v>42</v>
      </c>
      <c r="C44" s="7" t="str">
        <f t="shared" si="3"/>
        <v>DEPOSITOS A 30 DIAS</v>
      </c>
    </row>
    <row r="45" spans="2:3">
      <c r="B45" s="3" t="s">
        <v>43</v>
      </c>
      <c r="C45" s="7" t="str">
        <f t="shared" si="3"/>
        <v>DEPOSITOS A 30 DIAS</v>
      </c>
    </row>
    <row r="46" spans="2:3">
      <c r="B46" s="3" t="s">
        <v>44</v>
      </c>
      <c r="C46" s="7" t="str">
        <f t="shared" si="3"/>
        <v>DEPOSITOS A 30 DIAS</v>
      </c>
    </row>
    <row r="47" spans="2:3">
      <c r="B47" s="3" t="s">
        <v>45</v>
      </c>
      <c r="C47" s="7" t="str">
        <f t="shared" si="3"/>
        <v>DEPOSITOS A 30 DIAS</v>
      </c>
    </row>
    <row r="48" spans="2:3">
      <c r="B48" s="3" t="s">
        <v>46</v>
      </c>
      <c r="C48" s="7" t="str">
        <f t="shared" si="3"/>
        <v>DEPOSITOS A 30 DIAS</v>
      </c>
    </row>
    <row r="49" spans="2:3">
      <c r="B49" s="3" t="s">
        <v>47</v>
      </c>
      <c r="C49" s="7" t="str">
        <f t="shared" si="3"/>
        <v>DEPOSITOS A 60 DIAS</v>
      </c>
    </row>
    <row r="50" spans="2:3">
      <c r="B50" s="3" t="s">
        <v>48</v>
      </c>
      <c r="C50" s="7" t="str">
        <f t="shared" si="3"/>
        <v>DEPOSITOS A 60 DIAS</v>
      </c>
    </row>
    <row r="51" spans="2:3">
      <c r="B51" s="3" t="s">
        <v>49</v>
      </c>
      <c r="C51" s="7" t="str">
        <f t="shared" si="3"/>
        <v>DEPOSITOS A 60 DIAS</v>
      </c>
    </row>
    <row r="52" spans="2:3">
      <c r="B52" s="3" t="s">
        <v>50</v>
      </c>
      <c r="C52" s="7" t="str">
        <f t="shared" si="3"/>
        <v>DEPOSITOS A 60 DIAS</v>
      </c>
    </row>
    <row r="53" spans="2:3">
      <c r="B53" s="3" t="s">
        <v>51</v>
      </c>
      <c r="C53" s="7" t="str">
        <f t="shared" si="3"/>
        <v>DEPOSITOS A 60 DIAS</v>
      </c>
    </row>
    <row r="54" spans="2:3">
      <c r="B54" s="3" t="s">
        <v>52</v>
      </c>
      <c r="C54" s="7" t="str">
        <f t="shared" si="3"/>
        <v>DEPOSITOS A 60 DIAS</v>
      </c>
    </row>
    <row r="55" spans="2:3">
      <c r="B55" s="3" t="s">
        <v>53</v>
      </c>
      <c r="C55" s="7" t="str">
        <f t="shared" si="3"/>
        <v>DEPOSITOS A 60 DIAS</v>
      </c>
    </row>
    <row r="56" spans="2:3">
      <c r="B56" s="3" t="s">
        <v>54</v>
      </c>
      <c r="C56" s="7" t="str">
        <f t="shared" si="3"/>
        <v>DEPOSITOS A 60 DIAS</v>
      </c>
    </row>
    <row r="57" spans="2:3">
      <c r="B57" s="3" t="s">
        <v>55</v>
      </c>
      <c r="C57" s="7" t="str">
        <f t="shared" si="3"/>
        <v>DEPOSITOS A 60 DIAS</v>
      </c>
    </row>
    <row r="58" spans="2:3">
      <c r="B58" s="3" t="s">
        <v>56</v>
      </c>
      <c r="C58" s="7" t="str">
        <f t="shared" si="3"/>
        <v>DEPOSITOS A 90 DIAS</v>
      </c>
    </row>
    <row r="59" spans="2:3">
      <c r="B59" s="3" t="s">
        <v>57</v>
      </c>
      <c r="C59" s="7" t="str">
        <f t="shared" si="3"/>
        <v>DEPOSITOS A 90 DIAS</v>
      </c>
    </row>
    <row r="60" spans="2:3">
      <c r="B60" s="3" t="s">
        <v>58</v>
      </c>
      <c r="C60" s="7" t="str">
        <f t="shared" si="3"/>
        <v>DEPOSITOS A 90 DIAS</v>
      </c>
    </row>
    <row r="61" spans="2:3">
      <c r="B61" s="3" t="s">
        <v>59</v>
      </c>
      <c r="C61" s="7" t="str">
        <f t="shared" si="3"/>
        <v>DEPOSITOS A 90 DIAS</v>
      </c>
    </row>
    <row r="62" spans="2:3">
      <c r="B62" s="3" t="s">
        <v>60</v>
      </c>
      <c r="C62" s="7" t="str">
        <f t="shared" si="3"/>
        <v>DEPOSITOS A 90 DIAS</v>
      </c>
    </row>
    <row r="63" spans="2:3">
      <c r="B63" s="3" t="s">
        <v>61</v>
      </c>
      <c r="C63" s="7" t="str">
        <f t="shared" si="3"/>
        <v>DEPOSITOS A 90 DIAS</v>
      </c>
    </row>
    <row r="64" spans="2:3">
      <c r="B64" s="3" t="s">
        <v>62</v>
      </c>
      <c r="C64" s="7" t="str">
        <f t="shared" si="3"/>
        <v>DEPOSITOS A 90 DIAS</v>
      </c>
    </row>
    <row r="65" spans="2:3">
      <c r="B65" s="3" t="s">
        <v>63</v>
      </c>
      <c r="C65" s="7" t="str">
        <f t="shared" si="3"/>
        <v>DEPOSITOS A 90 DIAS</v>
      </c>
    </row>
    <row r="66" spans="2:3">
      <c r="B66" s="3" t="s">
        <v>64</v>
      </c>
      <c r="C66" s="7" t="str">
        <f t="shared" si="3"/>
        <v>DEPOSITOS A 90 DIAS</v>
      </c>
    </row>
    <row r="67" spans="2:3">
      <c r="B67" s="3" t="s">
        <v>65</v>
      </c>
      <c r="C67" s="7" t="str">
        <f>+LEFT(B67,20)</f>
        <v>DEPOSITOS A 120 DIAS</v>
      </c>
    </row>
    <row r="68" spans="2:3">
      <c r="B68" s="3" t="s">
        <v>66</v>
      </c>
      <c r="C68" s="7" t="str">
        <f t="shared" ref="C68:C83" si="4">+LEFT(B68,20)</f>
        <v>DEPOSITOS A 120 DIAS</v>
      </c>
    </row>
    <row r="69" spans="2:3">
      <c r="B69" s="3" t="s">
        <v>67</v>
      </c>
      <c r="C69" s="7" t="str">
        <f t="shared" si="4"/>
        <v>DEPOSITOS A 120 DIAS</v>
      </c>
    </row>
    <row r="70" spans="2:3">
      <c r="B70" s="3" t="s">
        <v>68</v>
      </c>
      <c r="C70" s="7" t="str">
        <f t="shared" si="4"/>
        <v>DEPOSITOS A 120 DIAS</v>
      </c>
    </row>
    <row r="71" spans="2:3">
      <c r="B71" s="3" t="s">
        <v>69</v>
      </c>
      <c r="C71" s="7" t="str">
        <f t="shared" si="4"/>
        <v>DEPOSITOS A 120 DIAS</v>
      </c>
    </row>
    <row r="72" spans="2:3">
      <c r="B72" s="3" t="s">
        <v>70</v>
      </c>
      <c r="C72" s="7" t="str">
        <f t="shared" si="4"/>
        <v>DEPOSITOS A 120 DIAS</v>
      </c>
    </row>
    <row r="73" spans="2:3">
      <c r="B73" s="3" t="s">
        <v>71</v>
      </c>
      <c r="C73" s="7" t="str">
        <f t="shared" si="4"/>
        <v>DEPOSITOS A 120 DIAS</v>
      </c>
    </row>
    <row r="74" spans="2:3">
      <c r="B74" s="3" t="s">
        <v>72</v>
      </c>
      <c r="C74" s="7" t="str">
        <f t="shared" si="4"/>
        <v>DEPOSITOS A 120 DIAS</v>
      </c>
    </row>
    <row r="75" spans="2:3">
      <c r="B75" s="3" t="s">
        <v>73</v>
      </c>
      <c r="C75" s="7" t="str">
        <f t="shared" si="4"/>
        <v>DEPOSITOS A 120 DIAS</v>
      </c>
    </row>
    <row r="76" spans="2:3">
      <c r="B76" s="3" t="s">
        <v>74</v>
      </c>
      <c r="C76" s="7" t="str">
        <f t="shared" si="4"/>
        <v>DEPOSITOS A 150 DIAS</v>
      </c>
    </row>
    <row r="77" spans="2:3">
      <c r="B77" s="3" t="s">
        <v>75</v>
      </c>
      <c r="C77" s="7" t="str">
        <f t="shared" si="4"/>
        <v>DEPOSITOS A 150 DIAS</v>
      </c>
    </row>
    <row r="78" spans="2:3">
      <c r="B78" s="3" t="s">
        <v>76</v>
      </c>
      <c r="C78" s="7" t="str">
        <f t="shared" si="4"/>
        <v>DEPOSITOS A 150 DIAS</v>
      </c>
    </row>
    <row r="79" spans="2:3">
      <c r="B79" s="3" t="s">
        <v>77</v>
      </c>
      <c r="C79" s="7" t="str">
        <f t="shared" si="4"/>
        <v>DEPOSITOS A 150 DIAS</v>
      </c>
    </row>
    <row r="80" spans="2:3">
      <c r="B80" s="3" t="s">
        <v>78</v>
      </c>
      <c r="C80" s="7" t="str">
        <f t="shared" si="4"/>
        <v>DEPOSITOS A 150 DIAS</v>
      </c>
    </row>
    <row r="81" spans="2:3">
      <c r="B81" s="3" t="s">
        <v>79</v>
      </c>
      <c r="C81" s="7" t="str">
        <f t="shared" si="4"/>
        <v>DEPOSITOS A 150 DIAS</v>
      </c>
    </row>
    <row r="82" spans="2:3">
      <c r="B82" s="3" t="s">
        <v>80</v>
      </c>
      <c r="C82" s="7" t="str">
        <f t="shared" si="4"/>
        <v>DEPOSITOS A 150 DIAS</v>
      </c>
    </row>
    <row r="83" spans="2:3">
      <c r="B83" s="3" t="s">
        <v>81</v>
      </c>
      <c r="C83" s="7" t="str">
        <f t="shared" si="4"/>
        <v>DEPOSITOS A 150 DIAS</v>
      </c>
    </row>
    <row r="84" spans="2:3">
      <c r="B84" s="3" t="s">
        <v>14</v>
      </c>
      <c r="C84" s="7" t="str">
        <f>+LEFT(B84,18)</f>
        <v xml:space="preserve">INTERESES Y OTROS </v>
      </c>
    </row>
    <row r="85" spans="2:3">
      <c r="B85" s="3" t="s">
        <v>15</v>
      </c>
      <c r="C85" s="7" t="str">
        <f>+LEFT(B85,18)</f>
        <v xml:space="preserve">INTERESES Y OTROS </v>
      </c>
    </row>
    <row r="86" spans="2:3">
      <c r="B86" s="3" t="s">
        <v>82</v>
      </c>
      <c r="C86" s="7" t="str">
        <f>+LEFT(B86,20)</f>
        <v>DEPOSITOS A 180 DIAS</v>
      </c>
    </row>
    <row r="87" spans="2:3">
      <c r="B87" s="3" t="s">
        <v>83</v>
      </c>
      <c r="C87" s="7" t="str">
        <f t="shared" ref="C87:C104" si="5">+LEFT(B87,20)</f>
        <v>DEPOSITOS A 180 DIAS</v>
      </c>
    </row>
    <row r="88" spans="2:3">
      <c r="B88" s="3" t="s">
        <v>84</v>
      </c>
      <c r="C88" s="7" t="str">
        <f t="shared" si="5"/>
        <v>DEPOSITOS A 180 DIAS</v>
      </c>
    </row>
    <row r="89" spans="2:3">
      <c r="B89" s="3" t="s">
        <v>85</v>
      </c>
      <c r="C89" s="7" t="str">
        <f t="shared" si="5"/>
        <v>DEPOSITOS A 180 DIAS</v>
      </c>
    </row>
    <row r="90" spans="2:3">
      <c r="B90" s="3" t="s">
        <v>86</v>
      </c>
      <c r="C90" s="7" t="str">
        <f t="shared" si="5"/>
        <v>DEPOSITOS A 180 DIAS</v>
      </c>
    </row>
    <row r="91" spans="2:3">
      <c r="B91" s="3" t="s">
        <v>87</v>
      </c>
      <c r="C91" s="7" t="str">
        <f t="shared" si="5"/>
        <v>DEPOSITOS A 180 DIAS</v>
      </c>
    </row>
    <row r="92" spans="2:3">
      <c r="B92" s="3" t="s">
        <v>88</v>
      </c>
      <c r="C92" s="7" t="str">
        <f t="shared" si="5"/>
        <v>DEPOSITOS A 180 DIAS</v>
      </c>
    </row>
    <row r="93" spans="2:3">
      <c r="B93" s="3" t="s">
        <v>89</v>
      </c>
      <c r="C93" s="7" t="str">
        <f t="shared" si="5"/>
        <v>DEPOSITOS A 180 DIAS</v>
      </c>
    </row>
    <row r="94" spans="2:3">
      <c r="B94" s="3" t="s">
        <v>90</v>
      </c>
      <c r="C94" s="7" t="str">
        <f t="shared" si="5"/>
        <v>DEPOSITOS A 180 DIAS</v>
      </c>
    </row>
    <row r="95" spans="2:3">
      <c r="B95" s="3" t="s">
        <v>91</v>
      </c>
      <c r="C95" s="7" t="str">
        <f t="shared" si="5"/>
        <v>DEPOSITOS A 180 DIAS</v>
      </c>
    </row>
    <row r="96" spans="2:3">
      <c r="B96" s="3" t="s">
        <v>92</v>
      </c>
      <c r="C96" s="7" t="str">
        <f t="shared" si="5"/>
        <v>DEPOSITOS A 360 DIAS</v>
      </c>
    </row>
    <row r="97" spans="2:3">
      <c r="B97" s="3" t="s">
        <v>93</v>
      </c>
      <c r="C97" s="7" t="str">
        <f t="shared" si="5"/>
        <v>DEPOSITOS A 360 DIAS</v>
      </c>
    </row>
    <row r="98" spans="2:3">
      <c r="B98" s="3" t="s">
        <v>94</v>
      </c>
      <c r="C98" s="7" t="str">
        <f t="shared" si="5"/>
        <v>DEPOSITOS A 360 DIAS</v>
      </c>
    </row>
    <row r="99" spans="2:3">
      <c r="B99" s="3" t="s">
        <v>95</v>
      </c>
      <c r="C99" s="7" t="str">
        <f t="shared" si="5"/>
        <v>DEPOSITOS A 360 DIAS</v>
      </c>
    </row>
    <row r="100" spans="2:3">
      <c r="B100" s="3" t="s">
        <v>96</v>
      </c>
      <c r="C100" s="7" t="str">
        <f t="shared" si="5"/>
        <v>DEPOSITOS A 360 DIAS</v>
      </c>
    </row>
    <row r="101" spans="2:3">
      <c r="B101" s="3" t="s">
        <v>97</v>
      </c>
      <c r="C101" s="7" t="str">
        <f t="shared" si="5"/>
        <v>DEPOSITOS A 360 DIAS</v>
      </c>
    </row>
    <row r="102" spans="2:3">
      <c r="B102" s="3" t="s">
        <v>98</v>
      </c>
      <c r="C102" s="7" t="str">
        <f t="shared" si="5"/>
        <v>DEPOSITOS A 360 DIAS</v>
      </c>
    </row>
    <row r="103" spans="2:3">
      <c r="B103" s="3" t="s">
        <v>99</v>
      </c>
      <c r="C103" s="7" t="str">
        <f t="shared" si="5"/>
        <v>DEPOSITOS A 360 DIAS</v>
      </c>
    </row>
    <row r="104" spans="2:3">
      <c r="B104" s="3" t="s">
        <v>100</v>
      </c>
      <c r="C104" s="7" t="str">
        <f t="shared" si="5"/>
        <v>DEPOSITOS A 360 DIAS</v>
      </c>
    </row>
    <row r="105" spans="2:3">
      <c r="B105" s="3" t="s">
        <v>101</v>
      </c>
      <c r="C105" s="7" t="str">
        <f>+LEFT(B105,30)</f>
        <v>DEPOSITOS DE AHORRO PROGRAMADO</v>
      </c>
    </row>
    <row r="106" spans="2:3">
      <c r="B106" s="3" t="s">
        <v>102</v>
      </c>
      <c r="C106" s="7" t="str">
        <f t="shared" ref="C106:C109" si="6">+LEFT(B106,30)</f>
        <v>DEPOSITOS DE AHORRO PROGRAMADO</v>
      </c>
    </row>
    <row r="107" spans="2:3">
      <c r="B107" s="3" t="s">
        <v>103</v>
      </c>
      <c r="C107" s="7" t="str">
        <f t="shared" si="6"/>
        <v>DEPOSITOS DE AHORRO PROGRAMADO</v>
      </c>
    </row>
    <row r="108" spans="2:3">
      <c r="B108" s="3" t="s">
        <v>104</v>
      </c>
      <c r="C108" s="7" t="str">
        <f t="shared" si="6"/>
        <v>DEPOSITOS DE AHORRO PROGRAMADO</v>
      </c>
    </row>
    <row r="109" spans="2:3">
      <c r="B109" s="3" t="s">
        <v>105</v>
      </c>
      <c r="C109" s="7" t="str">
        <f t="shared" si="6"/>
        <v>DEPOSITOS DE AHORRO PROGRAMADO</v>
      </c>
    </row>
    <row r="110" spans="2:3">
      <c r="B110" s="3" t="s">
        <v>106</v>
      </c>
      <c r="C110" s="7" t="str">
        <f>+LEFT(B110,39)</f>
        <v>DEPOSITOS EN GARANTIA CARTAS DE CREDITO</v>
      </c>
    </row>
    <row r="111" spans="2:3">
      <c r="B111" s="3" t="s">
        <v>107</v>
      </c>
      <c r="C111" s="7" t="str">
        <f t="shared" ref="C111:C112" si="7">+LEFT(B111,39)</f>
        <v>DEPOSITOS EN GARANTIA CARTAS DE CREDITO</v>
      </c>
    </row>
    <row r="112" spans="2:3">
      <c r="B112" s="3" t="s">
        <v>108</v>
      </c>
      <c r="C112" s="7" t="str">
        <f t="shared" si="7"/>
        <v>DEPOSITOS EN GARANTIA CARTAS DE CREDITO</v>
      </c>
    </row>
    <row r="113" spans="2:3">
      <c r="B113" s="3" t="s">
        <v>109</v>
      </c>
      <c r="C113" s="7" t="str">
        <f>+LEFT(B113,40)</f>
        <v>DEPOSITOS PACTADOS A MAS DE UN AÑO PLAZO</v>
      </c>
    </row>
    <row r="114" spans="2:3">
      <c r="B114" s="3" t="s">
        <v>110</v>
      </c>
      <c r="C114" s="7" t="str">
        <f t="shared" ref="C114:C116" si="8">+LEFT(B114,40)</f>
        <v>DEPOSITOS PACTADOS A MAS DE UN AÑO PLAZO</v>
      </c>
    </row>
    <row r="115" spans="2:3">
      <c r="B115" s="3" t="s">
        <v>111</v>
      </c>
      <c r="C115" s="7" t="str">
        <f t="shared" si="8"/>
        <v>DEPOSITOS PACTADOS A MAS DE UN AÑO PLAZO</v>
      </c>
    </row>
    <row r="116" spans="2:3">
      <c r="B116" s="3" t="s">
        <v>112</v>
      </c>
      <c r="C116" s="7" t="str">
        <f t="shared" si="8"/>
        <v>DEPOSITOS PACTADOS A MAS DE UN AÑO PLAZO</v>
      </c>
    </row>
    <row r="117" spans="2:3">
      <c r="B117" s="3" t="s">
        <v>113</v>
      </c>
      <c r="C117" s="7" t="str">
        <f>+LEFT(B117,37)</f>
        <v>DEPOSITOS A PLAZO CON ENCAJE ESPECIAL</v>
      </c>
    </row>
    <row r="118" spans="2:3">
      <c r="B118" s="3" t="s">
        <v>114</v>
      </c>
      <c r="C118" s="7" t="str">
        <f t="shared" ref="C118:C121" si="9">+LEFT(B118,37)</f>
        <v>DEPOSITOS A PLAZO CON ENCAJE ESPECIAL</v>
      </c>
    </row>
    <row r="119" spans="2:3">
      <c r="B119" s="3" t="s">
        <v>115</v>
      </c>
      <c r="C119" s="7" t="str">
        <f t="shared" si="9"/>
        <v>DEPOSITOS A PLAZO CON ENCAJE ESPECIAL</v>
      </c>
    </row>
    <row r="120" spans="2:3">
      <c r="B120" s="3" t="s">
        <v>116</v>
      </c>
      <c r="C120" s="7" t="str">
        <f t="shared" si="9"/>
        <v>DEPOSITOS A PLAZO CON ENCAJE ESPECIAL</v>
      </c>
    </row>
    <row r="121" spans="2:3">
      <c r="B121" s="3" t="s">
        <v>117</v>
      </c>
      <c r="C121" s="7" t="str">
        <f t="shared" si="9"/>
        <v>DEPOSITOS A PLAZO CON ENCAJE ESPECIAL</v>
      </c>
    </row>
    <row r="122" spans="2:3">
      <c r="B122" s="3" t="s">
        <v>101</v>
      </c>
      <c r="C122" s="7" t="str">
        <f>+LEFT(B122,30)</f>
        <v>DEPOSITOS DE AHORRO PROGRAMADO</v>
      </c>
    </row>
    <row r="123" spans="2:3">
      <c r="B123" s="3" t="s">
        <v>102</v>
      </c>
      <c r="C123" s="7" t="str">
        <f t="shared" ref="C123:C126" si="10">+LEFT(B123,30)</f>
        <v>DEPOSITOS DE AHORRO PROGRAMADO</v>
      </c>
    </row>
    <row r="124" spans="2:3">
      <c r="B124" s="3" t="s">
        <v>103</v>
      </c>
      <c r="C124" s="7" t="str">
        <f t="shared" si="10"/>
        <v>DEPOSITOS DE AHORRO PROGRAMADO</v>
      </c>
    </row>
    <row r="125" spans="2:3">
      <c r="B125" s="3" t="s">
        <v>104</v>
      </c>
      <c r="C125" s="7" t="str">
        <f t="shared" si="10"/>
        <v>DEPOSITOS DE AHORRO PROGRAMADO</v>
      </c>
    </row>
    <row r="126" spans="2:3">
      <c r="B126" s="3" t="s">
        <v>105</v>
      </c>
      <c r="C126" s="7" t="str">
        <f t="shared" si="10"/>
        <v>DEPOSITOS DE AHORRO PROGRAMADO</v>
      </c>
    </row>
    <row r="127" spans="2:3">
      <c r="B127" s="3" t="s">
        <v>118</v>
      </c>
      <c r="C127" s="7" t="str">
        <f>+LEFT(B127,52)</f>
        <v>DEPOSITOS RESTRINGIDOS E INACTIVOS CUENTAS DE AHORRO</v>
      </c>
    </row>
    <row r="128" spans="2:3">
      <c r="B128" s="3" t="s">
        <v>119</v>
      </c>
      <c r="C128" s="7" t="str">
        <f t="shared" ref="C128:C132" si="11">+LEFT(B128,52)</f>
        <v>DEPOSITOS RESTRINGIDOS E INACTIVOS CUENTAS DE AHORRO</v>
      </c>
    </row>
    <row r="129" spans="2:3">
      <c r="B129" s="3" t="s">
        <v>120</v>
      </c>
      <c r="C129" s="7" t="str">
        <f t="shared" si="11"/>
        <v>DEPOSITOS RESTRINGIDOS E INACTIVOS CUENTAS DE AHORRO</v>
      </c>
    </row>
    <row r="130" spans="2:3">
      <c r="B130" s="3" t="s">
        <v>121</v>
      </c>
      <c r="C130" s="7" t="str">
        <f t="shared" si="11"/>
        <v>DEPOSITOS RESTRINGIDOS E INACTIVOS CUENTAS DE AHORRO</v>
      </c>
    </row>
    <row r="131" spans="2:3">
      <c r="B131" s="3" t="s">
        <v>122</v>
      </c>
      <c r="C131" s="7" t="str">
        <f t="shared" si="11"/>
        <v>DEPOSITOS RESTRINGIDOS E INACTIVOS CUENTAS DE AHORRO</v>
      </c>
    </row>
    <row r="132" spans="2:3">
      <c r="B132" s="3" t="s">
        <v>123</v>
      </c>
      <c r="C132" s="7" t="str">
        <f t="shared" si="11"/>
        <v>DEPOSITOS RESTRINGIDOS E INACTIVOS CUENTAS DE AHORRO</v>
      </c>
    </row>
    <row r="133" spans="2:3">
      <c r="B133" s="3" t="s">
        <v>124</v>
      </c>
      <c r="C133" s="7" t="str">
        <f>+LEFT(B133,33)</f>
        <v>DEPOSITOS A PLAZO CON RESTRICCION</v>
      </c>
    </row>
    <row r="134" spans="2:3">
      <c r="B134" s="3" t="s">
        <v>125</v>
      </c>
      <c r="C134" s="7" t="str">
        <f t="shared" ref="C134:C140" si="12">+LEFT(B134,33)</f>
        <v>DEPOSITOS A PLAZO CON RESTRICCION</v>
      </c>
    </row>
    <row r="135" spans="2:3">
      <c r="B135" s="3" t="s">
        <v>126</v>
      </c>
      <c r="C135" s="7" t="str">
        <f t="shared" si="12"/>
        <v>DEPOSITOS A PLAZO CON RESTRICCION</v>
      </c>
    </row>
    <row r="136" spans="2:3">
      <c r="B136" s="3" t="s">
        <v>127</v>
      </c>
      <c r="C136" s="7" t="str">
        <f t="shared" si="12"/>
        <v>DEPOSITOS A PLAZO CON RESTRICCION</v>
      </c>
    </row>
    <row r="137" spans="2:3">
      <c r="B137" s="3" t="s">
        <v>128</v>
      </c>
      <c r="C137" s="7" t="str">
        <f t="shared" si="12"/>
        <v>DEPOSITOS A PLAZO CON RESTRICCION</v>
      </c>
    </row>
    <row r="138" spans="2:3">
      <c r="B138" s="3" t="s">
        <v>129</v>
      </c>
      <c r="C138" s="7" t="str">
        <f t="shared" si="12"/>
        <v>DEPOSITOS A PLAZO CON RESTRICCION</v>
      </c>
    </row>
    <row r="139" spans="2:3">
      <c r="B139" s="3" t="s">
        <v>130</v>
      </c>
      <c r="C139" s="7" t="str">
        <f t="shared" si="12"/>
        <v>DEPOSITOS A PLAZO CON RESTRICCION</v>
      </c>
    </row>
    <row r="140" spans="2:3">
      <c r="B140" s="3" t="s">
        <v>131</v>
      </c>
      <c r="C140" s="7" t="str">
        <f t="shared" si="12"/>
        <v>DEPOSITOS A PLAZO CON RESTRICCION</v>
      </c>
    </row>
    <row r="141" spans="2:3">
      <c r="B141" s="3" t="s">
        <v>132</v>
      </c>
      <c r="C141" s="7" t="str">
        <f>+LEFT(B141,39)</f>
        <v>DEPOSITOS EMBARGADOS CUENTAS CORRIENTES</v>
      </c>
    </row>
    <row r="142" spans="2:3">
      <c r="B142" s="3" t="s">
        <v>133</v>
      </c>
      <c r="C142" s="7" t="str">
        <f t="shared" ref="C142:C146" si="13">+LEFT(B142,39)</f>
        <v>DEPOSITOS EMBARGADOS CUENTAS CORRIENTES</v>
      </c>
    </row>
    <row r="143" spans="2:3">
      <c r="B143" s="3" t="s">
        <v>134</v>
      </c>
      <c r="C143" s="7" t="str">
        <f t="shared" si="13"/>
        <v xml:space="preserve">DEPOSITOS EMBARGADOS CUENTAS DE AHORRO </v>
      </c>
    </row>
    <row r="144" spans="2:3">
      <c r="B144" s="3" t="s">
        <v>135</v>
      </c>
      <c r="C144" s="7" t="str">
        <f t="shared" si="13"/>
        <v>DEPOSITOS EMBARGADOS A PLAZO EMPRESAS P</v>
      </c>
    </row>
    <row r="145" spans="2:3">
      <c r="B145" s="3" t="s">
        <v>136</v>
      </c>
      <c r="C145" s="7" t="str">
        <f t="shared" si="13"/>
        <v>DEPOSITOS EMBARGADOS A PLAZO PARTICULAR</v>
      </c>
    </row>
    <row r="146" spans="2:3">
      <c r="B146" s="3" t="s">
        <v>137</v>
      </c>
      <c r="C146" s="7" t="str">
        <f t="shared" si="13"/>
        <v xml:space="preserve">DEPOSITOS EMBARGADOS A PLAZO INTERESES </v>
      </c>
    </row>
    <row r="147" spans="2:3">
      <c r="B147" s="3" t="s">
        <v>138</v>
      </c>
      <c r="C147" s="7" t="str">
        <f>+LEFT(B147,38)</f>
        <v>DEPOSITOS INACTIVOS CUENTAS CORRIENTES</v>
      </c>
    </row>
    <row r="148" spans="2:3">
      <c r="B148" s="3" t="s">
        <v>139</v>
      </c>
      <c r="C148" s="7" t="str">
        <f t="shared" ref="C148:C155" si="14">+LEFT(B148,38)</f>
        <v>DEPOSITOS INACTIVOS CUENTAS CORRIENTES</v>
      </c>
    </row>
    <row r="149" spans="2:3">
      <c r="B149" s="3" t="s">
        <v>140</v>
      </c>
      <c r="C149" s="7" t="str">
        <f t="shared" si="14"/>
        <v>DEPOSITOS INACTIVOS CUENTAS CORRIENTES</v>
      </c>
    </row>
    <row r="150" spans="2:3">
      <c r="B150" s="3" t="s">
        <v>141</v>
      </c>
      <c r="C150" s="7" t="str">
        <f t="shared" si="14"/>
        <v>DEPOSITOS INACTIVOS CUENTAS CORRIENTES</v>
      </c>
    </row>
    <row r="151" spans="2:3">
      <c r="B151" s="3" t="s">
        <v>142</v>
      </c>
      <c r="C151" s="7" t="str">
        <f t="shared" si="14"/>
        <v>DEPOSITOS INACTIVOS CUENTAS CORRIENTES</v>
      </c>
    </row>
    <row r="152" spans="2:3">
      <c r="B152" s="3" t="s">
        <v>143</v>
      </c>
      <c r="C152" s="7" t="str">
        <f t="shared" si="14"/>
        <v>DEPOSITOS INACTIVOS CUENTAS CORRIENTES</v>
      </c>
    </row>
    <row r="153" spans="2:3">
      <c r="B153" s="3" t="s">
        <v>144</v>
      </c>
      <c r="C153" s="7" t="str">
        <f t="shared" si="14"/>
        <v>DEPOSITOS INACTIVOS CUENTAS CORRIENTES</v>
      </c>
    </row>
    <row r="154" spans="2:3">
      <c r="B154" s="3" t="s">
        <v>145</v>
      </c>
      <c r="C154" s="7" t="str">
        <f t="shared" si="14"/>
        <v>DEPOSITOS INACTIVOS CUENTAS CORRIENTES</v>
      </c>
    </row>
    <row r="155" spans="2:3">
      <c r="B155" s="3" t="s">
        <v>146</v>
      </c>
      <c r="C155" s="7" t="str">
        <f t="shared" si="14"/>
        <v>DEPOSITOS INACTIVOS CUENTAS CORRIENTES</v>
      </c>
    </row>
    <row r="156" spans="2:3">
      <c r="B156" s="3" t="s">
        <v>149</v>
      </c>
      <c r="C156" s="7" t="str">
        <f>+LEFT(B156,27)</f>
        <v>DEPOSITOS INACTIVOS AHORROS</v>
      </c>
    </row>
    <row r="157" spans="2:3">
      <c r="B157" s="3" t="s">
        <v>150</v>
      </c>
      <c r="C157" s="7" t="str">
        <f t="shared" ref="C157:C164" si="15">+LEFT(B157,27)</f>
        <v>DEPOSITOS INACTIVOS AHORROS</v>
      </c>
    </row>
    <row r="158" spans="2:3">
      <c r="B158" s="3" t="s">
        <v>151</v>
      </c>
      <c r="C158" s="7" t="str">
        <f t="shared" si="15"/>
        <v>DEPOSITOS INACTIVOS AHORROS</v>
      </c>
    </row>
    <row r="159" spans="2:3">
      <c r="B159" s="3" t="s">
        <v>152</v>
      </c>
      <c r="C159" s="7" t="str">
        <f t="shared" si="15"/>
        <v>DEPOSITOS INACTIVOS AHORROS</v>
      </c>
    </row>
    <row r="160" spans="2:3">
      <c r="B160" s="3" t="s">
        <v>153</v>
      </c>
      <c r="C160" s="7" t="str">
        <f t="shared" si="15"/>
        <v>DEPOSITOS INACTIVOS AHORROS</v>
      </c>
    </row>
    <row r="161" spans="2:3">
      <c r="B161" s="3" t="s">
        <v>154</v>
      </c>
      <c r="C161" s="7" t="str">
        <f t="shared" si="15"/>
        <v>DEPOSITOS INACTIVOS AHORROS</v>
      </c>
    </row>
    <row r="162" spans="2:3">
      <c r="B162" s="3" t="s">
        <v>155</v>
      </c>
      <c r="C162" s="7" t="str">
        <f t="shared" si="15"/>
        <v>DEPOSITOS INACTIVOS AHORROS</v>
      </c>
    </row>
    <row r="163" spans="2:3">
      <c r="B163" s="3" t="s">
        <v>156</v>
      </c>
      <c r="C163" s="7" t="str">
        <f>+LEFT(B163,27)</f>
        <v>DEPOSITOS INACTIVOS AHORROS</v>
      </c>
    </row>
    <row r="164" spans="2:3">
      <c r="B164" s="3" t="s">
        <v>157</v>
      </c>
      <c r="C164" s="7" t="str">
        <f t="shared" si="15"/>
        <v>DEPOSITOS INACTIVOS AHORROS</v>
      </c>
    </row>
    <row r="165" spans="2:3">
      <c r="B165" s="3" t="s">
        <v>158</v>
      </c>
      <c r="C165" s="7" t="str">
        <f>+LEFT(B165,49)</f>
        <v>DEPÓSITOS EN GARANTÍA CUENTA DE AHORRO SIMPLIFICA</v>
      </c>
    </row>
    <row r="166" spans="2:3">
      <c r="B166" s="3" t="s">
        <v>159</v>
      </c>
      <c r="C166" s="7" t="str">
        <f t="shared" ref="C166:C170" si="16">+LEFT(B166,49)</f>
        <v>DEPÓSITOS EN GARANTÍA CUENTA DE AHORRO SIMPLIFICA</v>
      </c>
    </row>
    <row r="167" spans="2:3">
      <c r="B167" s="3" t="s">
        <v>160</v>
      </c>
      <c r="C167" s="7" t="str">
        <f>+LEFT(B167,50)</f>
        <v>DEPÓSITOS EMBARGADOS CUENTA DE AHORRO SIMPLIFICADA</v>
      </c>
    </row>
    <row r="168" spans="2:3">
      <c r="B168" s="3" t="s">
        <v>161</v>
      </c>
      <c r="C168" s="7" t="str">
        <f>+LEFT(B168,38)</f>
        <v xml:space="preserve">DEPÓSITOS EMBARGADOS CUENTA DE AHORRO </v>
      </c>
    </row>
    <row r="169" spans="2:3">
      <c r="B169" s="3" t="s">
        <v>162</v>
      </c>
      <c r="C169" s="7" t="str">
        <f t="shared" si="16"/>
        <v>DEPÓSITOS INACTIVOS CUENTA DE AHORRO SIMPLIFICADA</v>
      </c>
    </row>
    <row r="170" spans="2:3" ht="15.75" thickBot="1">
      <c r="B170" s="4" t="s">
        <v>163</v>
      </c>
      <c r="C170" s="8" t="str">
        <f t="shared" si="16"/>
        <v>DEPÓSITOS INACTIVOS CUENTA DE AHORRO SIMPLIFICADA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7"/>
  <sheetViews>
    <sheetView tabSelected="1" zoomScale="98" zoomScaleNormal="98" workbookViewId="0">
      <selection activeCell="A19" sqref="A19"/>
    </sheetView>
  </sheetViews>
  <sheetFormatPr defaultRowHeight="15"/>
  <cols>
    <col min="1" max="1" width="50.140625" style="1" customWidth="1"/>
    <col min="2" max="2" width="8.140625" style="1" customWidth="1"/>
    <col min="3" max="3" width="3.5703125" style="1" customWidth="1"/>
    <col min="4" max="4" width="13.7109375" style="1" customWidth="1"/>
    <col min="5" max="16384" width="9.140625" style="1"/>
  </cols>
  <sheetData>
    <row r="3" spans="1:4" ht="15.75">
      <c r="A3" s="9" t="s">
        <v>166</v>
      </c>
      <c r="B3" s="9"/>
      <c r="C3" s="9"/>
      <c r="D3" s="9"/>
    </row>
    <row r="4" spans="1:4">
      <c r="A4" s="11" t="s">
        <v>167</v>
      </c>
      <c r="B4" s="12"/>
      <c r="C4" s="12"/>
      <c r="D4" s="12"/>
    </row>
    <row r="5" spans="1:4">
      <c r="A5" s="13" t="s">
        <v>168</v>
      </c>
      <c r="B5" s="13"/>
      <c r="C5" s="13"/>
      <c r="D5" s="13"/>
    </row>
    <row r="6" spans="1:4">
      <c r="A6" s="12" t="s">
        <v>224</v>
      </c>
      <c r="B6" s="12"/>
      <c r="C6" s="12"/>
      <c r="D6" s="12"/>
    </row>
    <row r="7" spans="1:4">
      <c r="A7" s="12" t="s">
        <v>169</v>
      </c>
      <c r="B7" s="12"/>
      <c r="C7" s="12"/>
      <c r="D7" s="12"/>
    </row>
    <row r="8" spans="1:4">
      <c r="A8" s="14"/>
      <c r="B8" s="15"/>
      <c r="C8" s="15"/>
      <c r="D8" s="14"/>
    </row>
    <row r="9" spans="1:4">
      <c r="A9" s="10"/>
      <c r="B9" s="16"/>
      <c r="C9" s="17"/>
      <c r="D9" s="18">
        <v>2018</v>
      </c>
    </row>
    <row r="10" spans="1:4">
      <c r="A10" s="19" t="s">
        <v>170</v>
      </c>
      <c r="B10" s="17"/>
      <c r="C10" s="17"/>
      <c r="D10" s="20"/>
    </row>
    <row r="11" spans="1:4">
      <c r="A11" s="21" t="s">
        <v>171</v>
      </c>
      <c r="B11" s="22"/>
      <c r="C11" s="22"/>
      <c r="D11" s="23">
        <f>SUM(D12:D15)</f>
        <v>1836616.4</v>
      </c>
    </row>
    <row r="12" spans="1:4">
      <c r="A12" s="25" t="s">
        <v>172</v>
      </c>
      <c r="B12" s="26"/>
      <c r="C12" s="26"/>
      <c r="D12" s="27">
        <v>368670.1</v>
      </c>
    </row>
    <row r="13" spans="1:4">
      <c r="A13" s="28" t="s">
        <v>173</v>
      </c>
      <c r="B13" s="26"/>
      <c r="C13" s="26"/>
      <c r="D13" s="27">
        <v>2900.4</v>
      </c>
    </row>
    <row r="14" spans="1:4">
      <c r="A14" s="25" t="s">
        <v>174</v>
      </c>
      <c r="B14" s="26"/>
      <c r="C14" s="26"/>
      <c r="D14" s="27">
        <v>56173.7</v>
      </c>
    </row>
    <row r="15" spans="1:4">
      <c r="A15" s="25" t="s">
        <v>175</v>
      </c>
      <c r="B15" s="26"/>
      <c r="C15" s="26"/>
      <c r="D15" s="23">
        <v>1408872.2</v>
      </c>
    </row>
    <row r="16" spans="1:4" ht="5.25" customHeight="1">
      <c r="A16" s="25"/>
      <c r="B16" s="26"/>
      <c r="C16" s="26"/>
      <c r="D16" s="27"/>
    </row>
    <row r="17" spans="1:4">
      <c r="A17" s="29" t="s">
        <v>176</v>
      </c>
      <c r="B17" s="26"/>
      <c r="C17" s="26"/>
      <c r="D17" s="23">
        <f>SUM(D18:D20)</f>
        <v>39171.599999999999</v>
      </c>
    </row>
    <row r="18" spans="1:4">
      <c r="A18" s="25" t="s">
        <v>177</v>
      </c>
      <c r="B18" s="26"/>
      <c r="C18" s="26"/>
      <c r="D18" s="27">
        <v>4078.1</v>
      </c>
    </row>
    <row r="19" spans="1:4">
      <c r="A19" s="25" t="s">
        <v>178</v>
      </c>
      <c r="B19" s="26"/>
      <c r="C19" s="26"/>
      <c r="D19" s="27">
        <v>3805.3</v>
      </c>
    </row>
    <row r="20" spans="1:4">
      <c r="A20" s="25" t="s">
        <v>179</v>
      </c>
      <c r="B20" s="26"/>
      <c r="C20" s="26"/>
      <c r="D20" s="23">
        <v>31288.2</v>
      </c>
    </row>
    <row r="21" spans="1:4" ht="6" customHeight="1">
      <c r="A21" s="25"/>
      <c r="B21" s="26"/>
      <c r="C21" s="26"/>
      <c r="D21" s="27"/>
    </row>
    <row r="22" spans="1:4">
      <c r="A22" s="29" t="s">
        <v>180</v>
      </c>
      <c r="B22" s="26"/>
      <c r="C22" s="26"/>
      <c r="D22" s="27"/>
    </row>
    <row r="23" spans="1:4">
      <c r="A23" s="25" t="s">
        <v>181</v>
      </c>
      <c r="B23" s="26"/>
      <c r="C23" s="26"/>
      <c r="D23" s="27">
        <v>36940.1</v>
      </c>
    </row>
    <row r="24" spans="1:4" ht="15.75" thickBot="1">
      <c r="A24" s="21" t="s">
        <v>182</v>
      </c>
      <c r="B24" s="26"/>
      <c r="C24" s="26"/>
      <c r="D24" s="30">
        <f>D17+D11+D23</f>
        <v>1912728.1</v>
      </c>
    </row>
    <row r="25" spans="1:4" ht="10.5" customHeight="1" thickTop="1">
      <c r="A25" s="21"/>
      <c r="B25" s="26"/>
      <c r="C25" s="26"/>
      <c r="D25" s="24"/>
    </row>
    <row r="26" spans="1:4">
      <c r="A26" s="19" t="s">
        <v>183</v>
      </c>
      <c r="B26" s="26"/>
      <c r="C26" s="26"/>
      <c r="D26" s="31"/>
    </row>
    <row r="27" spans="1:4">
      <c r="A27" s="21" t="s">
        <v>184</v>
      </c>
      <c r="B27" s="26"/>
      <c r="C27" s="26"/>
      <c r="D27" s="23">
        <f>SUM(D28:D32)</f>
        <v>1527126.5999999999</v>
      </c>
    </row>
    <row r="28" spans="1:4">
      <c r="A28" s="25" t="s">
        <v>0</v>
      </c>
      <c r="B28" s="26"/>
      <c r="C28" s="26"/>
      <c r="D28" s="27">
        <v>1329670.2</v>
      </c>
    </row>
    <row r="29" spans="1:4">
      <c r="A29" s="25" t="s">
        <v>147</v>
      </c>
      <c r="B29" s="26"/>
      <c r="C29" s="26"/>
      <c r="D29" s="27">
        <v>298.7</v>
      </c>
    </row>
    <row r="30" spans="1:4">
      <c r="A30" s="25" t="s">
        <v>185</v>
      </c>
      <c r="B30" s="26"/>
      <c r="C30" s="26"/>
      <c r="D30" s="27">
        <v>119705.1</v>
      </c>
    </row>
    <row r="31" spans="1:4">
      <c r="A31" s="25" t="s">
        <v>186</v>
      </c>
      <c r="B31" s="26"/>
      <c r="C31" s="26"/>
      <c r="D31" s="27">
        <v>70653.2</v>
      </c>
    </row>
    <row r="32" spans="1:4">
      <c r="A32" s="25" t="s">
        <v>187</v>
      </c>
      <c r="B32" s="26"/>
      <c r="C32" s="26"/>
      <c r="D32" s="23">
        <v>6799.4</v>
      </c>
    </row>
    <row r="33" spans="1:4" ht="6" customHeight="1">
      <c r="A33" s="20"/>
      <c r="B33" s="26"/>
      <c r="C33" s="26"/>
      <c r="D33" s="27"/>
    </row>
    <row r="34" spans="1:4">
      <c r="A34" s="21" t="s">
        <v>188</v>
      </c>
      <c r="B34" s="26"/>
      <c r="C34" s="26"/>
      <c r="D34" s="23">
        <f>SUM(D35:D37)</f>
        <v>44725.3</v>
      </c>
    </row>
    <row r="35" spans="1:4">
      <c r="A35" s="25" t="s">
        <v>189</v>
      </c>
      <c r="B35" s="26"/>
      <c r="C35" s="26"/>
      <c r="D35" s="27">
        <v>27579.9</v>
      </c>
    </row>
    <row r="36" spans="1:4">
      <c r="A36" s="25" t="s">
        <v>148</v>
      </c>
      <c r="B36" s="26"/>
      <c r="C36" s="26"/>
      <c r="D36" s="27">
        <v>10584.5</v>
      </c>
    </row>
    <row r="37" spans="1:4">
      <c r="A37" s="25" t="s">
        <v>187</v>
      </c>
      <c r="B37" s="26"/>
      <c r="C37" s="26"/>
      <c r="D37" s="23">
        <v>6560.9</v>
      </c>
    </row>
    <row r="38" spans="1:4">
      <c r="A38" s="21" t="s">
        <v>190</v>
      </c>
      <c r="B38" s="26"/>
      <c r="C38" s="26"/>
      <c r="D38" s="23">
        <f>D34+D27</f>
        <v>1571851.9</v>
      </c>
    </row>
    <row r="39" spans="1:4" ht="6.75" customHeight="1">
      <c r="A39" s="20"/>
      <c r="B39" s="26"/>
      <c r="C39" s="26"/>
      <c r="D39" s="31"/>
    </row>
    <row r="40" spans="1:4">
      <c r="A40" s="21" t="s">
        <v>191</v>
      </c>
      <c r="B40" s="26"/>
      <c r="C40" s="26"/>
      <c r="D40" s="32">
        <v>0.1</v>
      </c>
    </row>
    <row r="41" spans="1:4" ht="9.75" customHeight="1">
      <c r="A41" s="20"/>
      <c r="B41" s="26"/>
      <c r="C41" s="26"/>
      <c r="D41" s="31"/>
    </row>
    <row r="42" spans="1:4">
      <c r="A42" s="29" t="s">
        <v>192</v>
      </c>
      <c r="B42" s="26"/>
      <c r="C42" s="26"/>
      <c r="D42" s="23">
        <f>SUM(D43:D44)</f>
        <v>340876.1</v>
      </c>
    </row>
    <row r="43" spans="1:4">
      <c r="A43" s="25" t="s">
        <v>193</v>
      </c>
      <c r="B43" s="26"/>
      <c r="C43" s="26"/>
      <c r="D43" s="27">
        <v>114131.2</v>
      </c>
    </row>
    <row r="44" spans="1:4">
      <c r="A44" s="65" t="s">
        <v>194</v>
      </c>
      <c r="B44" s="26"/>
      <c r="C44" s="26"/>
      <c r="D44" s="27">
        <v>226744.9</v>
      </c>
    </row>
    <row r="45" spans="1:4" ht="15.75" thickBot="1">
      <c r="A45" s="21" t="s">
        <v>195</v>
      </c>
      <c r="B45" s="26"/>
      <c r="C45" s="26"/>
      <c r="D45" s="30">
        <f>+D42+D38+D40</f>
        <v>1912728.1</v>
      </c>
    </row>
    <row r="46" spans="1:4" ht="11.25" customHeight="1" thickTop="1" thickBot="1">
      <c r="A46" s="20"/>
      <c r="B46" s="26"/>
      <c r="C46" s="26"/>
      <c r="D46" s="64"/>
    </row>
    <row r="47" spans="1:4" ht="15.75" thickTop="1">
      <c r="A47" s="33"/>
      <c r="B47" s="33"/>
      <c r="C47" s="33"/>
      <c r="D47" s="3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25" workbookViewId="0">
      <selection activeCell="I38" sqref="I38"/>
    </sheetView>
  </sheetViews>
  <sheetFormatPr defaultRowHeight="15"/>
  <cols>
    <col min="1" max="1" width="45.5703125" style="1" customWidth="1"/>
    <col min="2" max="2" width="8.140625" style="1" customWidth="1"/>
    <col min="3" max="3" width="3.5703125" style="1" customWidth="1"/>
    <col min="4" max="4" width="13.7109375" style="1" customWidth="1"/>
    <col min="5" max="5" width="3.5703125" style="1" customWidth="1"/>
    <col min="6" max="16384" width="9.140625" style="1"/>
  </cols>
  <sheetData>
    <row r="1" spans="1:5" ht="15.75">
      <c r="A1" s="9" t="s">
        <v>196</v>
      </c>
      <c r="B1" s="9"/>
      <c r="C1" s="9"/>
      <c r="D1" s="9"/>
      <c r="E1" s="9"/>
    </row>
    <row r="2" spans="1:5">
      <c r="A2" s="11" t="s">
        <v>167</v>
      </c>
      <c r="B2" s="12"/>
      <c r="C2" s="12"/>
      <c r="D2" s="12"/>
      <c r="E2" s="12"/>
    </row>
    <row r="3" spans="1:5">
      <c r="A3" s="13" t="s">
        <v>197</v>
      </c>
      <c r="B3" s="13"/>
      <c r="C3" s="13"/>
      <c r="D3" s="13"/>
      <c r="E3" s="13"/>
    </row>
    <row r="4" spans="1:5">
      <c r="A4" s="12" t="s">
        <v>225</v>
      </c>
      <c r="B4" s="12"/>
      <c r="C4" s="12"/>
      <c r="D4" s="12"/>
      <c r="E4" s="12"/>
    </row>
    <row r="5" spans="1:5">
      <c r="A5" s="12" t="s">
        <v>169</v>
      </c>
      <c r="B5" s="12"/>
      <c r="C5" s="12"/>
      <c r="D5" s="12"/>
      <c r="E5" s="12"/>
    </row>
    <row r="6" spans="1:5">
      <c r="A6" s="34"/>
      <c r="B6" s="15"/>
      <c r="C6" s="15"/>
      <c r="D6" s="14"/>
      <c r="E6" s="14"/>
    </row>
    <row r="7" spans="1:5">
      <c r="A7" s="14"/>
      <c r="B7" s="17"/>
      <c r="C7" s="17"/>
      <c r="D7" s="18">
        <v>2018</v>
      </c>
      <c r="E7" s="17"/>
    </row>
    <row r="8" spans="1:5">
      <c r="A8" s="14"/>
      <c r="B8" s="17"/>
      <c r="C8" s="17"/>
      <c r="D8" s="18"/>
      <c r="E8" s="17"/>
    </row>
    <row r="9" spans="1:5">
      <c r="A9" s="35" t="s">
        <v>198</v>
      </c>
      <c r="B9" s="15"/>
      <c r="C9" s="15"/>
      <c r="D9" s="36">
        <f>SUM(D10:D16)</f>
        <v>122990.00000000001</v>
      </c>
      <c r="E9" s="37"/>
    </row>
    <row r="10" spans="1:5">
      <c r="A10" s="39" t="s">
        <v>199</v>
      </c>
      <c r="B10" s="40"/>
      <c r="C10" s="40"/>
      <c r="D10" s="38">
        <v>96961.5</v>
      </c>
      <c r="E10" s="37"/>
    </row>
    <row r="11" spans="1:5" ht="15.75">
      <c r="A11" s="39" t="s">
        <v>200</v>
      </c>
      <c r="B11" s="40"/>
      <c r="C11" s="40"/>
      <c r="D11" s="38">
        <v>7806.6</v>
      </c>
      <c r="E11" s="41"/>
    </row>
    <row r="12" spans="1:5">
      <c r="A12" s="39" t="s">
        <v>201</v>
      </c>
      <c r="B12" s="40"/>
      <c r="C12" s="40"/>
      <c r="D12" s="38">
        <v>2785.1</v>
      </c>
      <c r="E12" s="42"/>
    </row>
    <row r="13" spans="1:5" ht="15.75">
      <c r="A13" s="39" t="s">
        <v>202</v>
      </c>
      <c r="B13" s="40"/>
      <c r="C13" s="40"/>
      <c r="D13" s="38">
        <v>135.80000000000001</v>
      </c>
      <c r="E13" s="41"/>
    </row>
    <row r="14" spans="1:5" ht="15.75">
      <c r="A14" s="39" t="s">
        <v>203</v>
      </c>
      <c r="B14" s="40"/>
      <c r="C14" s="40"/>
      <c r="D14" s="38">
        <v>4298.5</v>
      </c>
      <c r="E14" s="41"/>
    </row>
    <row r="15" spans="1:5" ht="15.75">
      <c r="A15" s="39" t="s">
        <v>204</v>
      </c>
      <c r="B15" s="40"/>
      <c r="C15" s="40"/>
      <c r="D15" s="38">
        <v>196.6</v>
      </c>
      <c r="E15" s="41"/>
    </row>
    <row r="16" spans="1:5">
      <c r="A16" s="39" t="s">
        <v>205</v>
      </c>
      <c r="B16" s="40"/>
      <c r="C16" s="40"/>
      <c r="D16" s="38">
        <v>10805.9</v>
      </c>
      <c r="E16" s="42"/>
    </row>
    <row r="17" spans="1:5" ht="15.75">
      <c r="A17" s="43"/>
      <c r="B17" s="40"/>
      <c r="C17" s="40"/>
      <c r="D17" s="38"/>
      <c r="E17" s="41"/>
    </row>
    <row r="18" spans="1:5">
      <c r="A18" s="35" t="s">
        <v>206</v>
      </c>
      <c r="B18" s="40"/>
      <c r="C18" s="40"/>
      <c r="D18" s="36">
        <f>SUM(D19:D23)</f>
        <v>36512.5</v>
      </c>
      <c r="E18" s="37"/>
    </row>
    <row r="19" spans="1:5" ht="15.75">
      <c r="A19" s="44" t="s">
        <v>207</v>
      </c>
      <c r="B19" s="40"/>
      <c r="C19" s="40"/>
      <c r="D19" s="38">
        <v>23406.799999999999</v>
      </c>
      <c r="E19" s="41"/>
    </row>
    <row r="20" spans="1:5">
      <c r="A20" s="44" t="s">
        <v>208</v>
      </c>
      <c r="B20" s="40"/>
      <c r="C20" s="40"/>
      <c r="D20" s="45">
        <v>4781.1000000000004</v>
      </c>
      <c r="E20" s="42"/>
    </row>
    <row r="21" spans="1:5">
      <c r="A21" s="44" t="s">
        <v>209</v>
      </c>
      <c r="B21" s="40"/>
      <c r="C21" s="40"/>
      <c r="D21" s="38">
        <v>3075.1</v>
      </c>
      <c r="E21" s="37"/>
    </row>
    <row r="22" spans="1:5">
      <c r="A22" s="44" t="s">
        <v>204</v>
      </c>
      <c r="B22" s="40"/>
      <c r="C22" s="40"/>
      <c r="D22" s="38">
        <v>9.6</v>
      </c>
      <c r="E22" s="37"/>
    </row>
    <row r="23" spans="1:5" ht="15.75">
      <c r="A23" s="44" t="s">
        <v>205</v>
      </c>
      <c r="B23" s="40"/>
      <c r="C23" s="40"/>
      <c r="D23" s="38">
        <v>5239.8999999999996</v>
      </c>
      <c r="E23" s="41"/>
    </row>
    <row r="24" spans="1:5" ht="9.75" customHeight="1">
      <c r="A24" s="43"/>
      <c r="B24" s="40"/>
      <c r="C24" s="40"/>
      <c r="D24" s="45"/>
      <c r="E24" s="42"/>
    </row>
    <row r="25" spans="1:5" ht="15.75">
      <c r="A25" s="46" t="s">
        <v>210</v>
      </c>
      <c r="B25" s="40"/>
      <c r="C25" s="40"/>
      <c r="D25" s="47">
        <v>13694.8</v>
      </c>
      <c r="E25" s="41"/>
    </row>
    <row r="26" spans="1:5" ht="9.75" customHeight="1">
      <c r="A26" s="43"/>
      <c r="B26" s="40"/>
      <c r="C26" s="40"/>
      <c r="D26" s="45"/>
      <c r="E26" s="42"/>
    </row>
    <row r="27" spans="1:5">
      <c r="A27" s="48" t="s">
        <v>211</v>
      </c>
      <c r="B27" s="40"/>
      <c r="C27" s="40"/>
      <c r="D27" s="38">
        <f>+D9-D18-D25</f>
        <v>72782.700000000012</v>
      </c>
      <c r="E27" s="37"/>
    </row>
    <row r="28" spans="1:5" ht="9" customHeight="1">
      <c r="A28" s="43"/>
      <c r="B28" s="40"/>
      <c r="C28" s="40"/>
      <c r="D28" s="49"/>
      <c r="E28" s="41"/>
    </row>
    <row r="29" spans="1:5">
      <c r="A29" s="35" t="s">
        <v>212</v>
      </c>
      <c r="B29" s="40"/>
      <c r="C29" s="40"/>
      <c r="D29" s="50">
        <f>SUM(D30:D32)</f>
        <v>53647.200000000004</v>
      </c>
      <c r="E29" s="42"/>
    </row>
    <row r="30" spans="1:5">
      <c r="A30" s="51" t="s">
        <v>213</v>
      </c>
      <c r="B30" s="40"/>
      <c r="C30" s="40"/>
      <c r="D30" s="45">
        <v>24742.9</v>
      </c>
      <c r="E30" s="42"/>
    </row>
    <row r="31" spans="1:5">
      <c r="A31" s="51" t="s">
        <v>214</v>
      </c>
      <c r="B31" s="52"/>
      <c r="C31" s="52"/>
      <c r="D31" s="53">
        <v>25920.7</v>
      </c>
      <c r="E31" s="54"/>
    </row>
    <row r="32" spans="1:5">
      <c r="A32" s="51" t="s">
        <v>215</v>
      </c>
      <c r="B32" s="52"/>
      <c r="C32" s="52"/>
      <c r="D32" s="55">
        <v>2983.6</v>
      </c>
      <c r="E32" s="54"/>
    </row>
    <row r="33" spans="1:5" ht="9.75" customHeight="1">
      <c r="A33" s="35"/>
      <c r="B33" s="52"/>
      <c r="C33" s="52"/>
      <c r="D33" s="53"/>
      <c r="E33" s="54"/>
    </row>
    <row r="34" spans="1:5">
      <c r="A34" s="56" t="s">
        <v>216</v>
      </c>
      <c r="B34" s="52"/>
      <c r="C34" s="52"/>
      <c r="D34" s="53">
        <f>+(D27-D29)</f>
        <v>19135.500000000007</v>
      </c>
      <c r="E34" s="57"/>
    </row>
    <row r="35" spans="1:5" ht="9.75" customHeight="1">
      <c r="A35" s="51"/>
      <c r="B35" s="52"/>
      <c r="C35" s="52"/>
      <c r="D35" s="53"/>
      <c r="E35" s="54"/>
    </row>
    <row r="36" spans="1:5">
      <c r="A36" s="43" t="s">
        <v>217</v>
      </c>
      <c r="B36" s="52"/>
      <c r="C36" s="52"/>
      <c r="D36" s="55">
        <v>10203.9</v>
      </c>
      <c r="E36" s="54"/>
    </row>
    <row r="37" spans="1:5">
      <c r="A37" s="58" t="s">
        <v>218</v>
      </c>
      <c r="B37" s="52"/>
      <c r="C37" s="52"/>
      <c r="D37" s="53">
        <f>+D34+D36</f>
        <v>29339.400000000009</v>
      </c>
      <c r="E37" s="54"/>
    </row>
    <row r="38" spans="1:5">
      <c r="A38" s="43" t="s">
        <v>219</v>
      </c>
      <c r="B38" s="52"/>
      <c r="C38" s="52"/>
      <c r="D38" s="53">
        <v>-10040.6</v>
      </c>
      <c r="E38" s="54"/>
    </row>
    <row r="39" spans="1:5">
      <c r="A39" s="43" t="s">
        <v>220</v>
      </c>
      <c r="B39" s="52"/>
      <c r="C39" s="52"/>
      <c r="D39" s="55">
        <v>-1078.4000000000001</v>
      </c>
      <c r="E39" s="54"/>
    </row>
    <row r="40" spans="1:5" ht="8.25" customHeight="1">
      <c r="A40" s="43"/>
      <c r="B40" s="52"/>
      <c r="C40" s="52"/>
      <c r="D40" s="53"/>
      <c r="E40" s="54"/>
    </row>
    <row r="41" spans="1:5">
      <c r="A41" s="43" t="s">
        <v>221</v>
      </c>
      <c r="B41" s="52"/>
      <c r="C41" s="52"/>
      <c r="D41" s="53">
        <f>+D37+D38+D39</f>
        <v>18220.400000000009</v>
      </c>
      <c r="E41" s="54"/>
    </row>
    <row r="42" spans="1:5">
      <c r="A42" s="43" t="s">
        <v>222</v>
      </c>
      <c r="B42" s="52"/>
      <c r="C42" s="52"/>
      <c r="D42" s="53">
        <f>ROUND(-[1]E_R!R205,1)</f>
        <v>0</v>
      </c>
      <c r="E42" s="54"/>
    </row>
    <row r="43" spans="1:5" ht="15.75" thickBot="1">
      <c r="A43" s="59" t="s">
        <v>223</v>
      </c>
      <c r="B43" s="52"/>
      <c r="C43" s="52"/>
      <c r="D43" s="60">
        <f>+D41+D42</f>
        <v>18220.400000000009</v>
      </c>
      <c r="E43" s="54"/>
    </row>
    <row r="44" spans="1:5" ht="9.75" customHeight="1" thickTop="1" thickBot="1">
      <c r="A44" s="59"/>
      <c r="B44" s="61"/>
      <c r="C44" s="61"/>
      <c r="D44" s="62"/>
      <c r="E44" s="63"/>
    </row>
    <row r="45" spans="1:5" ht="15.75" thickTop="1">
      <c r="A45" s="33"/>
      <c r="B45" s="33"/>
      <c r="C45" s="33"/>
      <c r="D45" s="33"/>
      <c r="E45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Agupaciones Especificas</vt:lpstr>
      <vt:lpstr>BC</vt:lpstr>
      <vt:lpstr>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Wilbert Lemus</dc:creator>
  <cp:lastModifiedBy>Wilbert Lemus</cp:lastModifiedBy>
  <dcterms:created xsi:type="dcterms:W3CDTF">2018-08-17T17:46:14Z</dcterms:created>
  <dcterms:modified xsi:type="dcterms:W3CDTF">2018-10-25T18:25:48Z</dcterms:modified>
</cp:coreProperties>
</file>