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93" i="1" l="1"/>
  <c r="C92" i="1"/>
  <c r="C91" i="1"/>
  <c r="C90" i="1"/>
  <c r="C89" i="1"/>
  <c r="C88" i="1"/>
  <c r="C87" i="1"/>
  <c r="C84" i="1"/>
  <c r="C80" i="1"/>
  <c r="C79" i="1"/>
  <c r="C78" i="1"/>
  <c r="C77" i="1"/>
  <c r="C73" i="1"/>
  <c r="C72" i="1"/>
  <c r="C71" i="1"/>
  <c r="C70" i="1"/>
  <c r="C69" i="1"/>
  <c r="C67" i="1"/>
  <c r="C66" i="1"/>
  <c r="C65" i="1"/>
  <c r="C61" i="1"/>
  <c r="C60" i="1"/>
  <c r="C59" i="1"/>
  <c r="C56" i="1"/>
  <c r="C41" i="1"/>
  <c r="C39" i="1"/>
  <c r="C36" i="1"/>
  <c r="C34" i="1"/>
  <c r="C29" i="1"/>
  <c r="C23" i="1"/>
  <c r="C16" i="1"/>
  <c r="C6" i="1"/>
  <c r="C58" i="1" l="1"/>
  <c r="C86" i="1"/>
  <c r="C20" i="1"/>
  <c r="C76" i="1"/>
  <c r="C96" i="1"/>
  <c r="C33" i="1"/>
  <c r="C64" i="1"/>
  <c r="C22" i="1"/>
  <c r="C97" i="1" l="1"/>
  <c r="C99" i="1" s="1"/>
  <c r="C45" i="1"/>
  <c r="C82" i="1"/>
</calcChain>
</file>

<file path=xl/sharedStrings.xml><?xml version="1.0" encoding="utf-8"?>
<sst xmlns="http://schemas.openxmlformats.org/spreadsheetml/2006/main" count="105" uniqueCount="89">
  <si>
    <t>CENTRAL DE DEPOSITO DE VALORES, S.A. DE C.V.</t>
  </si>
  <si>
    <t>BALANCE GENERAL AL 31 DE MAYO DE 2018</t>
  </si>
  <si>
    <t>(Cifras en US$)</t>
  </si>
  <si>
    <t>2018 MAYO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</si>
  <si>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</si>
  <si>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</si>
  <si>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</si>
  <si>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</si>
  <si>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</si>
  <si>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</si>
  <si>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</si>
  <si>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</si>
  <si>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</si>
  <si>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</si>
  <si>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</si>
  <si>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</si>
  <si>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</si>
  <si>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</si>
  <si>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</si>
  <si>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</si>
  <si>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</si>
  <si>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</si>
  <si>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</si>
  <si>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</si>
  <si>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</si>
  <si>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</si>
  <si>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</si>
  <si>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</si>
  <si>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</si>
  <si>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</si>
  <si>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</si>
  <si>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</si>
  <si>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</si>
  <si>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</si>
  <si>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</si>
  <si>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</si>
  <si>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</si>
  <si>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</si>
  <si>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</si>
  <si>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</si>
  <si>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</si>
  <si>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</si>
  <si>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2018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</si>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</sst>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0" fontId="3" fillId="0" borderId="0" xfId="0" quotePrefix="1" applyFont="1" applyFill="1" applyAlignment="1">
      <alignment horizontal="left"/>
    </xf>
    <xf numFmtId="164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Fill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43" fontId="3" fillId="0" borderId="0" xfId="1" applyFont="1" applyFill="1" applyBorder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/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164" fontId="2" fillId="0" borderId="5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/>
    <xf numFmtId="164" fontId="3" fillId="0" borderId="0" xfId="0" applyNumberFormat="1" applyFont="1" applyFill="1" applyBorder="1"/>
    <xf numFmtId="0" fontId="2" fillId="0" borderId="0" xfId="0" quotePrefix="1" applyFont="1" applyFill="1" applyBorder="1" applyAlignment="1">
      <alignment horizontal="left"/>
    </xf>
    <xf numFmtId="164" fontId="2" fillId="0" borderId="2" xfId="0" applyNumberFormat="1" applyFont="1" applyFill="1" applyBorder="1"/>
    <xf numFmtId="164" fontId="2" fillId="0" borderId="4" xfId="0" applyNumberFormat="1" applyFont="1" applyFill="1" applyBorder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iranda/Documents/De%20trabajo/Estados%20Financieros%20CEDEVAL/2018/CEDEVAL%20EF%20MAY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17"/>
      <sheetName val="Gto Real 17"/>
      <sheetName val="Res Real 17"/>
      <sheetName val="Grafik (2)"/>
      <sheetName val="ER Pres"/>
      <sheetName val="ER ACUM PRES"/>
      <sheetName val="Miles2"/>
      <sheetName val="Acum"/>
      <sheetName val="BG_ER (2)"/>
      <sheetName val="INGRESOS"/>
      <sheetName val="GA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452898.94000000006</v>
          </cell>
        </row>
        <row r="10">
          <cell r="O10">
            <v>8173.76</v>
          </cell>
        </row>
        <row r="11">
          <cell r="O11">
            <v>5739</v>
          </cell>
        </row>
        <row r="15">
          <cell r="O15">
            <v>70810.28</v>
          </cell>
        </row>
        <row r="16">
          <cell r="O16">
            <v>11604.15</v>
          </cell>
        </row>
        <row r="17">
          <cell r="O17">
            <v>8748.51</v>
          </cell>
        </row>
        <row r="19">
          <cell r="O19">
            <v>161528.52000000002</v>
          </cell>
        </row>
        <row r="20">
          <cell r="O20">
            <v>25564.34</v>
          </cell>
        </row>
        <row r="21">
          <cell r="O21">
            <v>96819.15</v>
          </cell>
        </row>
        <row r="22">
          <cell r="O22">
            <v>10186.08</v>
          </cell>
        </row>
        <row r="23">
          <cell r="O23">
            <v>2512.15</v>
          </cell>
        </row>
        <row r="26">
          <cell r="O26">
            <v>9931</v>
          </cell>
        </row>
        <row r="27">
          <cell r="O27">
            <v>97.49</v>
          </cell>
        </row>
        <row r="28">
          <cell r="O28">
            <v>20141.650000000001</v>
          </cell>
        </row>
        <row r="29">
          <cell r="O29">
            <v>0</v>
          </cell>
        </row>
        <row r="33">
          <cell r="O33">
            <v>54493.75</v>
          </cell>
        </row>
        <row r="36">
          <cell r="O36">
            <v>0.02</v>
          </cell>
        </row>
        <row r="37">
          <cell r="O37">
            <v>0</v>
          </cell>
        </row>
        <row r="38">
          <cell r="O38">
            <v>357.68</v>
          </cell>
        </row>
        <row r="39">
          <cell r="O39">
            <v>263.92</v>
          </cell>
        </row>
        <row r="40">
          <cell r="O40">
            <v>0</v>
          </cell>
        </row>
        <row r="42">
          <cell r="O42">
            <v>202.81</v>
          </cell>
        </row>
        <row r="43">
          <cell r="O43">
            <v>43.23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"/>
  <sheetViews>
    <sheetView showGridLines="0" tabSelected="1" workbookViewId="0">
      <selection activeCell="E50" sqref="E50"/>
    </sheetView>
  </sheetViews>
  <sheetFormatPr baseColWidth="10" defaultColWidth="14.85546875" defaultRowHeight="14.25" customHeight="1" x14ac:dyDescent="0.25"/>
  <cols>
    <col min="1" max="1" width="6" style="3" customWidth="1"/>
    <col min="2" max="2" width="67.42578125" style="3" bestFit="1" customWidth="1"/>
    <col min="3" max="3" width="22.42578125" style="17" bestFit="1" customWidth="1"/>
    <col min="4" max="16384" width="14.85546875" style="3"/>
  </cols>
  <sheetData>
    <row r="1" spans="1:3" ht="15.75" x14ac:dyDescent="0.25">
      <c r="A1" s="1" t="s">
        <v>0</v>
      </c>
      <c r="B1" s="1"/>
      <c r="C1" s="1"/>
    </row>
    <row r="2" spans="1:3" ht="15.75" x14ac:dyDescent="0.25">
      <c r="A2" s="4" t="s">
        <v>1</v>
      </c>
      <c r="B2" s="5"/>
      <c r="C2" s="5"/>
    </row>
    <row r="3" spans="1:3" ht="15.75" x14ac:dyDescent="0.25">
      <c r="A3" s="6" t="s">
        <v>2</v>
      </c>
      <c r="B3" s="6"/>
      <c r="C3" s="6"/>
    </row>
    <row r="4" spans="1:3" ht="16.5" thickBot="1" x14ac:dyDescent="0.3">
      <c r="A4" s="7"/>
      <c r="B4" s="8"/>
      <c r="C4" s="9" t="s">
        <v>3</v>
      </c>
    </row>
    <row r="5" spans="1:3" ht="15.75" x14ac:dyDescent="0.25">
      <c r="A5" s="11" t="s">
        <v>4</v>
      </c>
      <c r="B5" s="12"/>
      <c r="C5" s="13"/>
    </row>
    <row r="6" spans="1:3" ht="15.75" x14ac:dyDescent="0.25">
      <c r="A6" s="11" t="s">
        <v>5</v>
      </c>
      <c r="B6" s="12"/>
      <c r="C6" s="14">
        <f>SUM(C7:C15)</f>
        <v>2526634.56</v>
      </c>
    </row>
    <row r="7" spans="1:3" ht="15.75" x14ac:dyDescent="0.25">
      <c r="A7" s="11"/>
      <c r="B7" s="12" t="s">
        <v>6</v>
      </c>
      <c r="C7" s="15">
        <v>114.29</v>
      </c>
    </row>
    <row r="8" spans="1:3" ht="15.75" x14ac:dyDescent="0.25">
      <c r="A8" s="11"/>
      <c r="B8" s="16" t="s">
        <v>7</v>
      </c>
      <c r="C8" s="17">
        <v>152021.35999999999</v>
      </c>
    </row>
    <row r="9" spans="1:3" ht="15.75" x14ac:dyDescent="0.25">
      <c r="A9" s="11"/>
      <c r="B9" s="18" t="s">
        <v>8</v>
      </c>
      <c r="C9" s="17">
        <v>21907.06</v>
      </c>
    </row>
    <row r="10" spans="1:3" ht="15.75" x14ac:dyDescent="0.25">
      <c r="A10" s="11"/>
      <c r="B10" s="12" t="s">
        <v>9</v>
      </c>
      <c r="C10" s="17">
        <v>2123273.09</v>
      </c>
    </row>
    <row r="11" spans="1:3" ht="15.75" x14ac:dyDescent="0.25">
      <c r="A11" s="11"/>
      <c r="B11" s="16" t="s">
        <v>10</v>
      </c>
      <c r="C11" s="17">
        <v>165901.22</v>
      </c>
    </row>
    <row r="12" spans="1:3" ht="15.75" x14ac:dyDescent="0.25">
      <c r="A12" s="11"/>
      <c r="B12" s="16" t="s">
        <v>11</v>
      </c>
      <c r="C12" s="17">
        <v>2588.31</v>
      </c>
    </row>
    <row r="13" spans="1:3" ht="15.75" x14ac:dyDescent="0.25">
      <c r="A13" s="11"/>
      <c r="B13" s="12" t="s">
        <v>12</v>
      </c>
      <c r="C13" s="17">
        <v>19552.48</v>
      </c>
    </row>
    <row r="14" spans="1:3" ht="15.75" x14ac:dyDescent="0.25">
      <c r="A14" s="11"/>
      <c r="B14" s="12" t="s">
        <v>13</v>
      </c>
      <c r="C14" s="15">
        <v>11745.55</v>
      </c>
    </row>
    <row r="15" spans="1:3" ht="15.75" x14ac:dyDescent="0.25">
      <c r="A15" s="11"/>
      <c r="B15" s="12" t="s">
        <v>14</v>
      </c>
      <c r="C15" s="19">
        <v>29531.200000000001</v>
      </c>
    </row>
    <row r="16" spans="1:3" ht="15.75" x14ac:dyDescent="0.25">
      <c r="A16" s="20" t="s">
        <v>15</v>
      </c>
      <c r="B16" s="12"/>
      <c r="C16" s="14">
        <f>SUM(C17:C19)</f>
        <v>126672.53</v>
      </c>
    </row>
    <row r="17" spans="1:3" ht="14.25" customHeight="1" x14ac:dyDescent="0.25">
      <c r="A17" s="11"/>
      <c r="B17" s="12" t="s">
        <v>16</v>
      </c>
      <c r="C17" s="15">
        <v>38428.129999999997</v>
      </c>
    </row>
    <row r="18" spans="1:3" ht="14.25" customHeight="1" x14ac:dyDescent="0.25">
      <c r="A18" s="11"/>
      <c r="B18" s="12" t="s">
        <v>17</v>
      </c>
      <c r="C18" s="21">
        <v>23974.37</v>
      </c>
    </row>
    <row r="19" spans="1:3" ht="13.5" customHeight="1" x14ac:dyDescent="0.25">
      <c r="A19" s="11"/>
      <c r="B19" s="12" t="s">
        <v>18</v>
      </c>
      <c r="C19" s="19">
        <v>64270.03</v>
      </c>
    </row>
    <row r="20" spans="1:3" ht="14.25" customHeight="1" thickBot="1" x14ac:dyDescent="0.3">
      <c r="A20" s="11"/>
      <c r="B20" s="11" t="s">
        <v>19</v>
      </c>
      <c r="C20" s="23">
        <f>C16+C6</f>
        <v>2653307.09</v>
      </c>
    </row>
    <row r="21" spans="1:3" ht="14.25" customHeight="1" thickTop="1" x14ac:dyDescent="0.25">
      <c r="A21" s="11"/>
      <c r="B21" s="12"/>
      <c r="C21" s="15"/>
    </row>
    <row r="22" spans="1:3" ht="14.25" customHeight="1" x14ac:dyDescent="0.25">
      <c r="A22" s="11" t="s">
        <v>20</v>
      </c>
      <c r="B22" s="12"/>
      <c r="C22" s="14">
        <f>C23+C29</f>
        <v>95674.159999999989</v>
      </c>
    </row>
    <row r="23" spans="1:3" ht="14.25" customHeight="1" x14ac:dyDescent="0.25">
      <c r="A23" s="11" t="s">
        <v>21</v>
      </c>
      <c r="B23" s="12"/>
      <c r="C23" s="24">
        <f>SUM(C24:C28)</f>
        <v>79503.159999999989</v>
      </c>
    </row>
    <row r="24" spans="1:3" ht="14.25" customHeight="1" x14ac:dyDescent="0.25">
      <c r="A24" s="11"/>
      <c r="B24" s="12" t="s">
        <v>22</v>
      </c>
      <c r="C24" s="21">
        <v>10830.29</v>
      </c>
    </row>
    <row r="25" spans="1:3" ht="14.25" customHeight="1" x14ac:dyDescent="0.25">
      <c r="A25" s="11"/>
      <c r="B25" s="16" t="s">
        <v>23</v>
      </c>
      <c r="C25" s="15">
        <v>13535.76</v>
      </c>
    </row>
    <row r="26" spans="1:3" ht="14.25" customHeight="1" x14ac:dyDescent="0.25">
      <c r="A26" s="11"/>
      <c r="B26" s="12" t="s">
        <v>24</v>
      </c>
      <c r="C26" s="17">
        <v>28928.62</v>
      </c>
    </row>
    <row r="27" spans="1:3" ht="14.25" customHeight="1" x14ac:dyDescent="0.25">
      <c r="A27" s="11"/>
      <c r="B27" s="12" t="s">
        <v>25</v>
      </c>
      <c r="C27" s="15">
        <v>12833.57</v>
      </c>
    </row>
    <row r="28" spans="1:3" ht="14.25" customHeight="1" x14ac:dyDescent="0.25">
      <c r="A28" s="11"/>
      <c r="B28" s="12" t="s">
        <v>26</v>
      </c>
      <c r="C28" s="15">
        <v>13374.92</v>
      </c>
    </row>
    <row r="29" spans="1:3" ht="14.25" customHeight="1" x14ac:dyDescent="0.25">
      <c r="A29" s="11" t="s">
        <v>27</v>
      </c>
      <c r="B29" s="12"/>
      <c r="C29" s="25">
        <f>SUM(C30:C31)</f>
        <v>16171</v>
      </c>
    </row>
    <row r="30" spans="1:3" ht="14.25" customHeight="1" x14ac:dyDescent="0.25">
      <c r="A30" s="11"/>
      <c r="B30" s="12" t="s">
        <v>28</v>
      </c>
      <c r="C30" s="15">
        <v>0</v>
      </c>
    </row>
    <row r="31" spans="1:3" ht="14.25" customHeight="1" x14ac:dyDescent="0.25">
      <c r="A31" s="11"/>
      <c r="B31" s="16" t="s">
        <v>29</v>
      </c>
      <c r="C31" s="22">
        <v>16171</v>
      </c>
    </row>
    <row r="32" spans="1:3" ht="14.25" customHeight="1" x14ac:dyDescent="0.25">
      <c r="A32" s="11"/>
      <c r="B32" s="12"/>
      <c r="C32" s="15"/>
    </row>
    <row r="33" spans="1:3" ht="14.25" customHeight="1" x14ac:dyDescent="0.25">
      <c r="A33" s="11" t="s">
        <v>30</v>
      </c>
      <c r="B33" s="12"/>
      <c r="C33" s="14">
        <f>C34+C36+C41+C39</f>
        <v>2557632.9299999997</v>
      </c>
    </row>
    <row r="34" spans="1:3" ht="14.25" customHeight="1" x14ac:dyDescent="0.25">
      <c r="A34" s="11" t="s">
        <v>31</v>
      </c>
      <c r="B34" s="12"/>
      <c r="C34" s="14">
        <f>SUM(C35:C35)</f>
        <v>2000000</v>
      </c>
    </row>
    <row r="35" spans="1:3" ht="14.25" customHeight="1" x14ac:dyDescent="0.25">
      <c r="A35" s="11"/>
      <c r="B35" s="12" t="s">
        <v>32</v>
      </c>
      <c r="C35" s="15">
        <v>2000000</v>
      </c>
    </row>
    <row r="36" spans="1:3" ht="14.25" customHeight="1" x14ac:dyDescent="0.25">
      <c r="A36" s="11" t="s">
        <v>33</v>
      </c>
      <c r="B36" s="12"/>
      <c r="C36" s="14">
        <f>SUM(C37:C38)</f>
        <v>248643.48</v>
      </c>
    </row>
    <row r="37" spans="1:3" ht="14.25" customHeight="1" x14ac:dyDescent="0.25">
      <c r="A37" s="11"/>
      <c r="B37" s="12" t="s">
        <v>34</v>
      </c>
      <c r="C37" s="21">
        <v>196275.88</v>
      </c>
    </row>
    <row r="38" spans="1:3" ht="14.25" customHeight="1" x14ac:dyDescent="0.25">
      <c r="A38" s="11"/>
      <c r="B38" s="12" t="s">
        <v>35</v>
      </c>
      <c r="C38" s="21">
        <v>52367.6</v>
      </c>
    </row>
    <row r="39" spans="1:3" ht="14.25" customHeight="1" x14ac:dyDescent="0.25">
      <c r="A39" s="11" t="s">
        <v>36</v>
      </c>
      <c r="B39" s="12"/>
      <c r="C39" s="14">
        <f>SUM(C40:C40)</f>
        <v>-21227.64</v>
      </c>
    </row>
    <row r="40" spans="1:3" ht="14.25" customHeight="1" x14ac:dyDescent="0.25">
      <c r="A40" s="11"/>
      <c r="B40" s="12" t="s">
        <v>37</v>
      </c>
      <c r="C40" s="21">
        <v>-21227.64</v>
      </c>
    </row>
    <row r="41" spans="1:3" ht="14.25" customHeight="1" x14ac:dyDescent="0.25">
      <c r="A41" s="11" t="s">
        <v>38</v>
      </c>
      <c r="B41" s="12"/>
      <c r="C41" s="14">
        <f>+C43+C42</f>
        <v>330217.08999999997</v>
      </c>
    </row>
    <row r="42" spans="1:3" ht="14.25" customHeight="1" x14ac:dyDescent="0.25">
      <c r="A42" s="11"/>
      <c r="B42" s="16" t="s">
        <v>39</v>
      </c>
      <c r="C42" s="15">
        <v>227317</v>
      </c>
    </row>
    <row r="43" spans="1:3" ht="14.25" customHeight="1" x14ac:dyDescent="0.25">
      <c r="A43" s="11"/>
      <c r="B43" s="12" t="s">
        <v>40</v>
      </c>
      <c r="C43" s="22">
        <v>102900.09</v>
      </c>
    </row>
    <row r="44" spans="1:3" ht="14.25" customHeight="1" x14ac:dyDescent="0.25">
      <c r="A44" s="11"/>
      <c r="B44" s="12"/>
      <c r="C44" s="15"/>
    </row>
    <row r="45" spans="1:3" ht="14.25" customHeight="1" thickBot="1" x14ac:dyDescent="0.3">
      <c r="A45" s="11"/>
      <c r="B45" s="11" t="s">
        <v>41</v>
      </c>
      <c r="C45" s="23">
        <f>C33+C22</f>
        <v>2653307.09</v>
      </c>
    </row>
    <row r="46" spans="1:3" ht="14.25" customHeight="1" thickTop="1" x14ac:dyDescent="0.25">
      <c r="A46" s="11"/>
      <c r="B46" s="12"/>
      <c r="C46" s="15"/>
    </row>
    <row r="47" spans="1:3" ht="15.75" x14ac:dyDescent="0.25"/>
    <row r="48" spans="1:3" ht="15.75" x14ac:dyDescent="0.25"/>
    <row r="49" spans="1:3" ht="15.75" x14ac:dyDescent="0.25"/>
    <row r="50" spans="1:3" ht="15.75" x14ac:dyDescent="0.25"/>
    <row r="51" spans="1:3" ht="15.75" x14ac:dyDescent="0.25"/>
    <row r="53" spans="1:3" ht="15.75" x14ac:dyDescent="0.25">
      <c r="A53" s="1" t="s">
        <v>0</v>
      </c>
      <c r="B53" s="1"/>
      <c r="C53" s="1"/>
    </row>
    <row r="54" spans="1:3" ht="15.75" x14ac:dyDescent="0.25">
      <c r="A54" s="4" t="s">
        <v>42</v>
      </c>
      <c r="B54" s="5"/>
      <c r="C54" s="5"/>
    </row>
    <row r="55" spans="1:3" ht="15.75" x14ac:dyDescent="0.25">
      <c r="A55" s="27"/>
      <c r="B55" s="28" t="s">
        <v>2</v>
      </c>
      <c r="C55" s="28"/>
    </row>
    <row r="56" spans="1:3" ht="16.5" thickBot="1" x14ac:dyDescent="0.3">
      <c r="A56" s="7"/>
      <c r="B56" s="8"/>
      <c r="C56" s="10" t="str">
        <f>C4</f>
        <v>2018 MAYO</v>
      </c>
    </row>
    <row r="58" spans="1:3" ht="15.75" x14ac:dyDescent="0.25">
      <c r="A58" s="29" t="s">
        <v>43</v>
      </c>
      <c r="B58" s="29" t="s">
        <v>44</v>
      </c>
      <c r="C58" s="30">
        <f>SUM(C59:C61)</f>
        <v>466811.70000000007</v>
      </c>
    </row>
    <row r="59" spans="1:3" ht="15.75" x14ac:dyDescent="0.25">
      <c r="A59" s="31" t="s">
        <v>45</v>
      </c>
      <c r="B59" s="32" t="s">
        <v>46</v>
      </c>
      <c r="C59" s="17">
        <f>'[1]R Msual'!O9</f>
        <v>452898.94000000006</v>
      </c>
    </row>
    <row r="60" spans="1:3" ht="15.75" x14ac:dyDescent="0.25">
      <c r="A60" s="31" t="s">
        <v>47</v>
      </c>
      <c r="B60" s="31" t="s">
        <v>48</v>
      </c>
      <c r="C60" s="17">
        <f>'[1]R Msual'!O10</f>
        <v>8173.76</v>
      </c>
    </row>
    <row r="61" spans="1:3" ht="15.75" x14ac:dyDescent="0.25">
      <c r="A61" s="31" t="s">
        <v>49</v>
      </c>
      <c r="B61" s="31" t="s">
        <v>50</v>
      </c>
      <c r="C61" s="17">
        <f>'[1]R Msual'!O11</f>
        <v>5739</v>
      </c>
    </row>
    <row r="62" spans="1:3" ht="15.75" x14ac:dyDescent="0.25">
      <c r="A62" s="32" t="s">
        <v>51</v>
      </c>
      <c r="B62" s="31" t="s">
        <v>52</v>
      </c>
      <c r="C62" s="17">
        <v>0</v>
      </c>
    </row>
    <row r="63" spans="1:3" ht="15.75" x14ac:dyDescent="0.25">
      <c r="A63" s="2"/>
      <c r="B63" s="2"/>
    </row>
    <row r="64" spans="1:3" ht="15.75" x14ac:dyDescent="0.25">
      <c r="A64" s="29" t="s">
        <v>43</v>
      </c>
      <c r="B64" s="29" t="s">
        <v>53</v>
      </c>
      <c r="C64" s="30">
        <f>SUM(C65:C73)</f>
        <v>387773.18000000011</v>
      </c>
    </row>
    <row r="65" spans="1:3" ht="15.75" x14ac:dyDescent="0.25">
      <c r="A65" s="31" t="s">
        <v>45</v>
      </c>
      <c r="B65" s="31" t="s">
        <v>54</v>
      </c>
      <c r="C65" s="17">
        <f>'[1]R Msual'!O15</f>
        <v>70810.28</v>
      </c>
    </row>
    <row r="66" spans="1:3" ht="15.75" x14ac:dyDescent="0.25">
      <c r="A66" s="31" t="s">
        <v>47</v>
      </c>
      <c r="B66" s="31" t="s">
        <v>55</v>
      </c>
      <c r="C66" s="17">
        <f>'[1]R Msual'!O16</f>
        <v>11604.15</v>
      </c>
    </row>
    <row r="67" spans="1:3" ht="15.75" x14ac:dyDescent="0.25">
      <c r="A67" s="31" t="s">
        <v>49</v>
      </c>
      <c r="B67" s="31" t="s">
        <v>56</v>
      </c>
      <c r="C67" s="17">
        <f>'[1]R Msual'!O17</f>
        <v>8748.51</v>
      </c>
    </row>
    <row r="68" spans="1:3" ht="15.75" x14ac:dyDescent="0.25">
      <c r="A68" s="31" t="s">
        <v>51</v>
      </c>
      <c r="B68" s="31" t="s">
        <v>57</v>
      </c>
      <c r="C68" s="17">
        <v>0</v>
      </c>
    </row>
    <row r="69" spans="1:3" ht="15.75" x14ac:dyDescent="0.25">
      <c r="A69" s="31" t="s">
        <v>58</v>
      </c>
      <c r="B69" s="31" t="s">
        <v>59</v>
      </c>
      <c r="C69" s="17">
        <f>'[1]R Msual'!O19</f>
        <v>161528.52000000002</v>
      </c>
    </row>
    <row r="70" spans="1:3" ht="15.75" x14ac:dyDescent="0.25">
      <c r="A70" s="31" t="s">
        <v>60</v>
      </c>
      <c r="B70" s="31" t="s">
        <v>61</v>
      </c>
      <c r="C70" s="17">
        <f>'[1]R Msual'!O20</f>
        <v>25564.34</v>
      </c>
    </row>
    <row r="71" spans="1:3" ht="15.75" x14ac:dyDescent="0.25">
      <c r="A71" s="31" t="s">
        <v>62</v>
      </c>
      <c r="B71" s="31" t="s">
        <v>63</v>
      </c>
      <c r="C71" s="17">
        <f>'[1]R Msual'!O21</f>
        <v>96819.15</v>
      </c>
    </row>
    <row r="72" spans="1:3" ht="15.75" x14ac:dyDescent="0.25">
      <c r="A72" s="31" t="s">
        <v>64</v>
      </c>
      <c r="B72" s="31" t="s">
        <v>65</v>
      </c>
      <c r="C72" s="17">
        <f>'[1]R Msual'!O22</f>
        <v>10186.08</v>
      </c>
    </row>
    <row r="73" spans="1:3" ht="15.75" x14ac:dyDescent="0.25">
      <c r="A73" s="31" t="s">
        <v>66</v>
      </c>
      <c r="B73" s="31" t="s">
        <v>67</v>
      </c>
      <c r="C73" s="17">
        <f>'[1]R Msual'!O23</f>
        <v>2512.15</v>
      </c>
    </row>
    <row r="74" spans="1:3" ht="15.75" x14ac:dyDescent="0.25">
      <c r="A74" s="31"/>
      <c r="B74" s="31"/>
    </row>
    <row r="75" spans="1:3" ht="15.75" x14ac:dyDescent="0.25">
      <c r="A75" s="31"/>
      <c r="B75" s="31"/>
    </row>
    <row r="76" spans="1:3" ht="15.75" x14ac:dyDescent="0.25">
      <c r="A76" s="29" t="s">
        <v>43</v>
      </c>
      <c r="B76" s="29" t="s">
        <v>68</v>
      </c>
      <c r="C76" s="30">
        <f>SUM(C77:C80)</f>
        <v>30170.14</v>
      </c>
    </row>
    <row r="77" spans="1:3" ht="15.75" x14ac:dyDescent="0.25">
      <c r="A77" s="31" t="s">
        <v>45</v>
      </c>
      <c r="B77" s="32" t="s">
        <v>69</v>
      </c>
      <c r="C77" s="17">
        <f>'[1]R Msual'!O26</f>
        <v>9931</v>
      </c>
    </row>
    <row r="78" spans="1:3" ht="15.75" x14ac:dyDescent="0.25">
      <c r="A78" s="31" t="s">
        <v>47</v>
      </c>
      <c r="B78" s="31" t="s">
        <v>70</v>
      </c>
      <c r="C78" s="17">
        <f>'[1]R Msual'!O27</f>
        <v>97.49</v>
      </c>
    </row>
    <row r="79" spans="1:3" ht="15.75" x14ac:dyDescent="0.25">
      <c r="A79" s="31" t="s">
        <v>49</v>
      </c>
      <c r="B79" s="31" t="s">
        <v>71</v>
      </c>
      <c r="C79" s="17">
        <f>'[1]R Msual'!O28</f>
        <v>20141.650000000001</v>
      </c>
    </row>
    <row r="80" spans="1:3" ht="15.75" x14ac:dyDescent="0.25">
      <c r="A80" s="31"/>
      <c r="B80" s="31"/>
      <c r="C80" s="17">
        <f>'[1]R Msual'!O29</f>
        <v>0</v>
      </c>
    </row>
    <row r="81" spans="1:3" ht="15.75" x14ac:dyDescent="0.25">
      <c r="A81" s="31"/>
      <c r="B81" s="31"/>
    </row>
    <row r="82" spans="1:3" ht="16.5" thickBot="1" x14ac:dyDescent="0.3">
      <c r="A82" s="31"/>
      <c r="B82" s="29" t="s">
        <v>72</v>
      </c>
      <c r="C82" s="33">
        <f>C58-C64-C76</f>
        <v>48868.379999999961</v>
      </c>
    </row>
    <row r="83" spans="1:3" ht="16.5" thickTop="1" x14ac:dyDescent="0.25">
      <c r="A83" s="31"/>
      <c r="B83" s="29"/>
    </row>
    <row r="84" spans="1:3" ht="15.75" x14ac:dyDescent="0.25">
      <c r="A84" s="31" t="s">
        <v>73</v>
      </c>
      <c r="B84" s="29" t="s">
        <v>74</v>
      </c>
      <c r="C84" s="30">
        <f>'[1]R Msual'!O33</f>
        <v>54493.75</v>
      </c>
    </row>
    <row r="85" spans="1:3" ht="15.75" x14ac:dyDescent="0.25">
      <c r="A85" s="31"/>
      <c r="B85" s="31"/>
    </row>
    <row r="86" spans="1:3" ht="15.75" x14ac:dyDescent="0.25">
      <c r="A86" s="31" t="s">
        <v>73</v>
      </c>
      <c r="B86" s="29" t="s">
        <v>75</v>
      </c>
      <c r="C86" s="30">
        <f>SUM(C87:C91)</f>
        <v>621.62</v>
      </c>
    </row>
    <row r="87" spans="1:3" ht="15.75" x14ac:dyDescent="0.25">
      <c r="A87" s="31" t="s">
        <v>45</v>
      </c>
      <c r="B87" s="31" t="s">
        <v>76</v>
      </c>
      <c r="C87" s="17">
        <f>'[1]R Msual'!O36</f>
        <v>0.02</v>
      </c>
    </row>
    <row r="88" spans="1:3" ht="15.75" x14ac:dyDescent="0.25">
      <c r="A88" s="31" t="s">
        <v>47</v>
      </c>
      <c r="B88" s="31" t="s">
        <v>77</v>
      </c>
      <c r="C88" s="17">
        <f>'[1]R Msual'!O37</f>
        <v>0</v>
      </c>
    </row>
    <row r="89" spans="1:3" ht="15.75" x14ac:dyDescent="0.25">
      <c r="A89" s="31" t="s">
        <v>49</v>
      </c>
      <c r="B89" s="31" t="s">
        <v>78</v>
      </c>
      <c r="C89" s="17">
        <f>'[1]R Msual'!O38</f>
        <v>357.68</v>
      </c>
    </row>
    <row r="90" spans="1:3" ht="15.75" x14ac:dyDescent="0.25">
      <c r="A90" s="31" t="s">
        <v>51</v>
      </c>
      <c r="B90" s="31" t="s">
        <v>79</v>
      </c>
      <c r="C90" s="17">
        <f>'[1]R Msual'!O39</f>
        <v>263.92</v>
      </c>
    </row>
    <row r="91" spans="1:3" ht="15.75" x14ac:dyDescent="0.25">
      <c r="A91" s="31"/>
      <c r="B91" s="31" t="s">
        <v>80</v>
      </c>
      <c r="C91" s="17">
        <f>'[1]R Msual'!O40</f>
        <v>0</v>
      </c>
    </row>
    <row r="92" spans="1:3" s="35" customFormat="1" ht="15.75" x14ac:dyDescent="0.25">
      <c r="A92" s="29" t="s">
        <v>81</v>
      </c>
      <c r="B92" s="29" t="s">
        <v>82</v>
      </c>
      <c r="C92" s="34">
        <f>'[1]R Msual'!O42</f>
        <v>202.81</v>
      </c>
    </row>
    <row r="93" spans="1:3" s="35" customFormat="1" ht="15.75" x14ac:dyDescent="0.25">
      <c r="A93" s="29" t="s">
        <v>83</v>
      </c>
      <c r="B93" s="29" t="s">
        <v>84</v>
      </c>
      <c r="C93" s="17">
        <f>'[1]R Msual'!O43</f>
        <v>43.23</v>
      </c>
    </row>
    <row r="94" spans="1:3" s="35" customFormat="1" ht="15.75" x14ac:dyDescent="0.25">
      <c r="A94" s="29"/>
      <c r="B94" s="29" t="s">
        <v>85</v>
      </c>
      <c r="C94" s="34"/>
    </row>
    <row r="95" spans="1:3" ht="15.75" x14ac:dyDescent="0.25">
      <c r="A95" s="31"/>
      <c r="B95" s="31"/>
      <c r="C95" s="36"/>
    </row>
    <row r="96" spans="1:3" ht="15.75" x14ac:dyDescent="0.25">
      <c r="A96" s="31"/>
      <c r="B96" s="37" t="s">
        <v>86</v>
      </c>
      <c r="C96" s="38">
        <f>C58+C84+C92</f>
        <v>521508.26000000007</v>
      </c>
    </row>
    <row r="97" spans="1:3" ht="15.75" x14ac:dyDescent="0.25">
      <c r="A97" s="31"/>
      <c r="B97" s="37" t="s">
        <v>87</v>
      </c>
      <c r="C97" s="38">
        <f>C64+C76+C86+C93</f>
        <v>418608.1700000001</v>
      </c>
    </row>
    <row r="98" spans="1:3" ht="15.75" x14ac:dyDescent="0.25">
      <c r="A98" s="29"/>
      <c r="B98" s="29"/>
      <c r="C98" s="36"/>
    </row>
    <row r="99" spans="1:3" ht="16.5" thickBot="1" x14ac:dyDescent="0.3">
      <c r="A99" s="31"/>
      <c r="B99" s="37" t="s">
        <v>88</v>
      </c>
      <c r="C99" s="39">
        <f>C96-C97</f>
        <v>102900.08999999997</v>
      </c>
    </row>
    <row r="100" spans="1:3" ht="16.5" thickTop="1" x14ac:dyDescent="0.25">
      <c r="C100" s="26"/>
    </row>
    <row r="104" spans="1:3" ht="15.75" x14ac:dyDescent="0.25"/>
  </sheetData>
  <mergeCells count="6">
    <mergeCell ref="A1:C1"/>
    <mergeCell ref="A2:C2"/>
    <mergeCell ref="A3:C3"/>
    <mergeCell ref="A53:C53"/>
    <mergeCell ref="A54:C54"/>
    <mergeCell ref="B55:C55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2018-07-10T17:18:13Z</cp:lastPrinted>
  <dcterms:created xsi:type="dcterms:W3CDTF">2018-07-10T17:16:14Z</dcterms:created>
  <dcterms:modified xsi:type="dcterms:W3CDTF">2018-07-10T17:18:44Z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