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\AnalisisDepto\Carpeta de Trabajo\01 FEDECRÉDITO\05 Entes reguladores\BOLSA DE VALORES\2018\5_MAY_2018\"/>
    </mc:Choice>
  </mc:AlternateContent>
  <bookViews>
    <workbookView xWindow="0" yWindow="0" windowWidth="24000" windowHeight="9735"/>
  </bookViews>
  <sheets>
    <sheet name="BALANCE MAY 2018-2017" sheetId="2" r:id="rId1"/>
    <sheet name="ESTAD.RESULT. MAY 2018-2017" sheetId="3" r:id="rId2"/>
  </sheets>
  <externalReferences>
    <externalReference r:id="rId3"/>
  </externalReferences>
  <definedNames>
    <definedName name="A_impresión_IM">#REF!</definedName>
    <definedName name="_xlnm.Print_Area" localSheetId="0">'BALANCE MAY 2018-2017'!$A$1:$I$81</definedName>
    <definedName name="_xlnm.Print_Area" localSheetId="1">'ESTAD.RESULT. MAY 2018-2017'!$A$1:$H$59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8" i="2" s="1"/>
  <c r="E60" i="2" l="1"/>
  <c r="E46" i="2"/>
  <c r="E55" i="2" s="1"/>
  <c r="E41" i="2"/>
  <c r="E26" i="2"/>
  <c r="E25" i="2"/>
  <c r="E24" i="2"/>
  <c r="E23" i="2"/>
  <c r="E21" i="2"/>
  <c r="E20" i="2"/>
  <c r="E19" i="2"/>
  <c r="E18" i="2"/>
  <c r="E17" i="2"/>
  <c r="E16" i="2"/>
  <c r="E15" i="2"/>
  <c r="E14" i="2"/>
  <c r="E12" i="2"/>
  <c r="E8" i="2" s="1"/>
  <c r="E34" i="2" s="1"/>
  <c r="D46" i="3"/>
  <c r="D36" i="3"/>
  <c r="D34" i="3"/>
  <c r="D24" i="3"/>
  <c r="D27" i="3" s="1"/>
  <c r="D14" i="3"/>
  <c r="D29" i="3" l="1"/>
  <c r="D39" i="3" s="1"/>
  <c r="D48" i="3" s="1"/>
  <c r="D50" i="3" s="1"/>
  <c r="D52" i="3" s="1"/>
  <c r="D54" i="3" s="1"/>
  <c r="D58" i="3" s="1"/>
  <c r="E71" i="2"/>
  <c r="E73" i="2" s="1"/>
  <c r="D56" i="3" l="1"/>
  <c r="B34" i="3" l="1"/>
  <c r="C46" i="2"/>
  <c r="C55" i="2" s="1"/>
  <c r="B36" i="3" l="1"/>
  <c r="B24" i="3" l="1"/>
  <c r="B27" i="3" s="1"/>
  <c r="B14" i="3"/>
  <c r="G68" i="2" l="1"/>
  <c r="I68" i="2" s="1"/>
  <c r="F49" i="3" l="1"/>
  <c r="H49" i="3" s="1"/>
  <c r="G50" i="3" l="1"/>
  <c r="E50" i="3"/>
  <c r="F51" i="3" l="1"/>
  <c r="H51" i="3" s="1"/>
  <c r="F22" i="3" l="1"/>
  <c r="H22" i="3" s="1"/>
  <c r="F8" i="3" l="1"/>
  <c r="H8" i="3" s="1"/>
  <c r="F10" i="3"/>
  <c r="H10" i="3" s="1"/>
  <c r="F11" i="3"/>
  <c r="F12" i="3"/>
  <c r="H12" i="3" s="1"/>
  <c r="F19" i="3"/>
  <c r="H19" i="3" s="1"/>
  <c r="F20" i="3"/>
  <c r="H20" i="3" s="1"/>
  <c r="F21" i="3"/>
  <c r="H21" i="3" s="1"/>
  <c r="F23" i="3"/>
  <c r="F26" i="3"/>
  <c r="H26" i="3" s="1"/>
  <c r="F31" i="3"/>
  <c r="F33" i="3"/>
  <c r="H33" i="3" s="1"/>
  <c r="F36" i="3"/>
  <c r="H36" i="3" s="1"/>
  <c r="F37" i="3"/>
  <c r="H37" i="3" s="1"/>
  <c r="F38" i="3"/>
  <c r="H38" i="3" s="1"/>
  <c r="F43" i="3"/>
  <c r="H43" i="3" s="1"/>
  <c r="F44" i="3"/>
  <c r="H44" i="3" s="1"/>
  <c r="B46" i="3"/>
  <c r="F53" i="3"/>
  <c r="H53" i="3" s="1"/>
  <c r="F55" i="3"/>
  <c r="H55" i="3" s="1"/>
  <c r="E56" i="3"/>
  <c r="G56" i="3"/>
  <c r="F57" i="3"/>
  <c r="H57" i="3" s="1"/>
  <c r="H31" i="3" l="1"/>
  <c r="F34" i="3"/>
  <c r="H34" i="3" s="1"/>
  <c r="B29" i="3"/>
  <c r="F14" i="3"/>
  <c r="H14" i="3" s="1"/>
  <c r="F46" i="3"/>
  <c r="H46" i="3" s="1"/>
  <c r="F24" i="3"/>
  <c r="H24" i="3" s="1"/>
  <c r="B39" i="3" l="1"/>
  <c r="B48" i="3" s="1"/>
  <c r="F27" i="3"/>
  <c r="H27" i="3" s="1"/>
  <c r="F29" i="3"/>
  <c r="H29" i="3" s="1"/>
  <c r="G70" i="2"/>
  <c r="B50" i="3" l="1"/>
  <c r="B52" i="3" s="1"/>
  <c r="B54" i="3" s="1"/>
  <c r="F48" i="3"/>
  <c r="H48" i="3" s="1"/>
  <c r="F39" i="3"/>
  <c r="H39" i="3" s="1"/>
  <c r="F50" i="3" l="1"/>
  <c r="H50" i="3" s="1"/>
  <c r="F52" i="3"/>
  <c r="B56" i="3"/>
  <c r="B58" i="3"/>
  <c r="F54" i="3" l="1"/>
  <c r="H52" i="3"/>
  <c r="F58" i="3" l="1"/>
  <c r="H58" i="3" s="1"/>
  <c r="H54" i="3"/>
  <c r="F56" i="3"/>
  <c r="H56" i="3" s="1"/>
  <c r="G51" i="2" l="1"/>
  <c r="G49" i="2" l="1"/>
  <c r="I49" i="2" s="1"/>
  <c r="I70" i="2" l="1"/>
  <c r="G69" i="2"/>
  <c r="G67" i="2"/>
  <c r="I67" i="2" s="1"/>
  <c r="G66" i="2"/>
  <c r="I66" i="2" s="1"/>
  <c r="G65" i="2"/>
  <c r="I65" i="2" s="1"/>
  <c r="G64" i="2"/>
  <c r="I64" i="2" s="1"/>
  <c r="G63" i="2"/>
  <c r="I63" i="2" s="1"/>
  <c r="G62" i="2"/>
  <c r="G61" i="2"/>
  <c r="I61" i="2" s="1"/>
  <c r="C60" i="2"/>
  <c r="C71" i="2" s="1"/>
  <c r="C73" i="2" s="1"/>
  <c r="G53" i="2"/>
  <c r="I53" i="2" s="1"/>
  <c r="G52" i="2"/>
  <c r="I52" i="2" s="1"/>
  <c r="G50" i="2"/>
  <c r="I50" i="2" s="1"/>
  <c r="G48" i="2"/>
  <c r="I48" i="2" s="1"/>
  <c r="G47" i="2"/>
  <c r="I47" i="2" s="1"/>
  <c r="E77" i="2"/>
  <c r="G39" i="2"/>
  <c r="I39" i="2" s="1"/>
  <c r="G38" i="2"/>
  <c r="G32" i="2"/>
  <c r="I32" i="2" s="1"/>
  <c r="G31" i="2"/>
  <c r="I31" i="2" s="1"/>
  <c r="G30" i="2"/>
  <c r="I30" i="2" s="1"/>
  <c r="G28" i="2"/>
  <c r="I28" i="2" s="1"/>
  <c r="C26" i="2"/>
  <c r="C25" i="2"/>
  <c r="C24" i="2"/>
  <c r="C23" i="2"/>
  <c r="G22" i="2"/>
  <c r="I22" i="2" s="1"/>
  <c r="C21" i="2"/>
  <c r="C20" i="2"/>
  <c r="C19" i="2"/>
  <c r="C18" i="2"/>
  <c r="C17" i="2"/>
  <c r="C16" i="2"/>
  <c r="C15" i="2"/>
  <c r="C14" i="2"/>
  <c r="G11" i="2"/>
  <c r="I11" i="2" s="1"/>
  <c r="G9" i="2"/>
  <c r="I9" i="2" s="1"/>
  <c r="G71" i="2" l="1"/>
  <c r="G10" i="2"/>
  <c r="G13" i="2"/>
  <c r="I13" i="2" s="1"/>
  <c r="G41" i="2"/>
  <c r="I41" i="2" s="1"/>
  <c r="I38" i="2"/>
  <c r="G55" i="2"/>
  <c r="I55" i="2" s="1"/>
  <c r="C41" i="2"/>
  <c r="C77" i="2" s="1"/>
  <c r="G77" i="2" s="1"/>
  <c r="I77" i="2" s="1"/>
  <c r="G46" i="2"/>
  <c r="I46" i="2" s="1"/>
  <c r="G60" i="2"/>
  <c r="C34" i="2" l="1"/>
  <c r="I60" i="2"/>
  <c r="G12" i="2"/>
  <c r="I12" i="2" s="1"/>
  <c r="G8" i="2" l="1"/>
  <c r="I8" i="2" s="1"/>
  <c r="G34" i="2" l="1"/>
  <c r="I34" i="2" s="1"/>
  <c r="G73" i="2" l="1"/>
  <c r="I73" i="2" s="1"/>
  <c r="I71" i="2"/>
</calcChain>
</file>

<file path=xl/sharedStrings.xml><?xml version="1.0" encoding="utf-8"?>
<sst xmlns="http://schemas.openxmlformats.org/spreadsheetml/2006/main" count="109" uniqueCount="83">
  <si>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</si>
  <si>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</si>
  <si>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</si>
  <si>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</si>
  <si>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</si>
  <si>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</si>
  <si>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</si>
  <si>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</si>
  <si>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</si>
  <si>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</si>
  <si>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</si>
  <si>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</si>
  <si>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</si>
  <si>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</si>
  <si>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</si>
  <si>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</si>
  <si>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</si>
  <si>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</si>
  <si>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</si>
  <si>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</si>
  <si>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</si>
  <si>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</si>
  <si>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</si>
  <si>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</si>
  <si>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</si>
  <si>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</si>
  <si>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</si>
  <si>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</si>
  <si>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</si>
  <si>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</si>
  <si>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</si>
  <si>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</si>
  <si>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</si>
  <si>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</si>
  <si>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</si>
  <si>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</si>
  <si>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</si>
  <si>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</si>
  <si>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</si>
  <si>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</si>
  <si>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</si>
  <si>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</si>
  <si>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</si>
  <si>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</si>
  <si>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</si>
  <si>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</si>
  <si>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</si>
  <si>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</si>
  <si>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</si>
  <si>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</si>
  <si>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</si>
  <si>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</si>
  <si>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</si>
  <si>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</si>
  <si>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</si>
  <si>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</si>
  <si>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</si>
  <si>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</si>
  <si>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</si>
  <si>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</si>
  <si>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</si>
  <si>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</si>
  <si>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</si>
  <si>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</si>
  <si>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</si>
  <si>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</si>
  <si>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</si>
  <si>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</si>
  <si>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</si>
  <si>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</si>
  <si>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</si>
  <si>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</si>
  <si>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</si>
  <si>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</si>
  <si>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</si>
  <si>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</si>
  <si>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</si>
  <si>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</si>
  <si>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</si>
  <si>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2017</t>
  </si>
  <si>
    <t>2018</t>
  </si>
  <si>
    <t>BALANCE DE SITUACIÓN COMPARATIVO AL 31 DE MAYO DE 2018 Y 2017</t>
  </si>
  <si>
    <t xml:space="preserve">ESTADO DE RESULTADOS COMPARATIVO DEL 1 DE ENERO AL 31 DE MAYO DE 2018 Y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</si>
</sst>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5" formatCode="0.0%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7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1" fillId="0" borderId="0"/>
    <xf numFmtId="0" fontId="22" fillId="0" borderId="0"/>
    <xf numFmtId="0" fontId="1" fillId="0" borderId="0"/>
    <xf numFmtId="43" fontId="1" fillId="0" borderId="0" applyFont="0" applyFill="0" applyBorder="0" applyAlignment="0" applyProtection="0"/>
    <xf numFmtId="175" fontId="23" fillId="0" borderId="0"/>
    <xf numFmtId="175" fontId="23" fillId="0" borderId="0"/>
  </cellStyleXfs>
  <cellXfs count="150">
    <xf numFmtId="0" fontId="0" fillId="0" borderId="0" xfId="0"/>
    <xf numFmtId="0" fontId="1" fillId="0" borderId="0" xfId="1" applyFont="1"/>
    <xf numFmtId="0" fontId="3" fillId="0" borderId="0" xfId="1" applyFont="1" applyBorder="1"/>
    <xf numFmtId="0" fontId="3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/>
    </xf>
    <xf numFmtId="0" fontId="3" fillId="0" borderId="5" xfId="1" quotePrefix="1" applyFont="1" applyBorder="1" applyAlignment="1" applyProtection="1">
      <alignment horizontal="center"/>
    </xf>
    <xf numFmtId="0" fontId="5" fillId="0" borderId="0" xfId="1" quotePrefix="1" applyFont="1" applyBorder="1" applyAlignment="1" applyProtection="1">
      <alignment horizontal="center"/>
    </xf>
    <xf numFmtId="0" fontId="5" fillId="0" borderId="0" xfId="1" quotePrefix="1" applyFont="1" applyBorder="1" applyAlignment="1" applyProtection="1">
      <alignment horizontal="right"/>
    </xf>
    <xf numFmtId="0" fontId="5" fillId="0" borderId="0" xfId="1" applyFont="1" applyBorder="1" applyAlignment="1" applyProtection="1"/>
    <xf numFmtId="167" fontId="3" fillId="0" borderId="5" xfId="1" applyNumberFormat="1" applyFont="1" applyBorder="1" applyProtection="1"/>
    <xf numFmtId="167" fontId="5" fillId="0" borderId="0" xfId="1" applyNumberFormat="1" applyFont="1" applyBorder="1" applyProtection="1"/>
    <xf numFmtId="167" fontId="3" fillId="0" borderId="0" xfId="1" applyNumberFormat="1" applyFont="1" applyBorder="1" applyProtection="1"/>
    <xf numFmtId="167" fontId="3" fillId="0" borderId="0" xfId="1" applyNumberFormat="1" applyFont="1" applyBorder="1" applyAlignment="1" applyProtection="1"/>
    <xf numFmtId="167" fontId="7" fillId="0" borderId="6" xfId="1" applyNumberFormat="1" applyFont="1" applyBorder="1" applyProtection="1"/>
    <xf numFmtId="167" fontId="7" fillId="0" borderId="0" xfId="1" applyNumberFormat="1" applyFont="1" applyBorder="1" applyProtection="1"/>
    <xf numFmtId="167" fontId="8" fillId="0" borderId="0" xfId="1" applyNumberFormat="1" applyFont="1" applyBorder="1" applyAlignment="1" applyProtection="1">
      <alignment horizontal="right"/>
    </xf>
    <xf numFmtId="167" fontId="3" fillId="0" borderId="6" xfId="1" applyNumberFormat="1" applyFont="1" applyBorder="1" applyProtection="1"/>
    <xf numFmtId="0" fontId="9" fillId="0" borderId="0" xfId="1" applyFont="1"/>
    <xf numFmtId="0" fontId="10" fillId="0" borderId="0" xfId="1" applyFont="1" applyBorder="1"/>
    <xf numFmtId="167" fontId="3" fillId="0" borderId="0" xfId="1" applyNumberFormat="1" applyFont="1" applyBorder="1" applyAlignment="1" applyProtection="1">
      <alignment horizontal="left"/>
    </xf>
    <xf numFmtId="0" fontId="7" fillId="0" borderId="0" xfId="1" applyFont="1" applyBorder="1" applyAlignment="1" applyProtection="1">
      <alignment horizontal="left"/>
    </xf>
    <xf numFmtId="167" fontId="7" fillId="0" borderId="5" xfId="1" applyNumberFormat="1" applyFont="1" applyBorder="1" applyProtection="1"/>
    <xf numFmtId="167" fontId="7" fillId="0" borderId="0" xfId="1" applyNumberFormat="1" applyFont="1" applyBorder="1" applyAlignment="1" applyProtection="1"/>
    <xf numFmtId="168" fontId="12" fillId="0" borderId="0" xfId="3" applyNumberFormat="1" applyFont="1" applyBorder="1" applyAlignment="1" applyProtection="1"/>
    <xf numFmtId="167" fontId="13" fillId="0" borderId="0" xfId="1" applyNumberFormat="1" applyFont="1" applyBorder="1" applyAlignment="1" applyProtection="1">
      <alignment horizontal="right"/>
    </xf>
    <xf numFmtId="167" fontId="7" fillId="0" borderId="3" xfId="1" applyNumberFormat="1" applyFont="1" applyBorder="1" applyProtection="1"/>
    <xf numFmtId="167" fontId="7" fillId="0" borderId="3" xfId="1" applyNumberFormat="1" applyFont="1" applyBorder="1" applyAlignment="1" applyProtection="1"/>
    <xf numFmtId="167" fontId="3" fillId="0" borderId="0" xfId="1" applyNumberFormat="1" applyFont="1" applyBorder="1" applyAlignment="1" applyProtection="1">
      <alignment horizontal="right"/>
    </xf>
    <xf numFmtId="167" fontId="3" fillId="0" borderId="3" xfId="1" applyNumberFormat="1" applyFont="1" applyBorder="1" applyProtection="1"/>
    <xf numFmtId="167" fontId="3" fillId="0" borderId="3" xfId="1" applyNumberFormat="1" applyFont="1" applyBorder="1" applyAlignment="1" applyProtection="1"/>
    <xf numFmtId="0" fontId="3" fillId="0" borderId="2" xfId="1" applyFont="1" applyBorder="1"/>
    <xf numFmtId="0" fontId="3" fillId="0" borderId="3" xfId="1" applyFont="1" applyBorder="1"/>
    <xf numFmtId="39" fontId="3" fillId="0" borderId="3" xfId="1" applyNumberFormat="1" applyFont="1" applyBorder="1" applyProtection="1"/>
    <xf numFmtId="0" fontId="3" fillId="0" borderId="4" xfId="1" applyFont="1" applyBorder="1"/>
    <xf numFmtId="0" fontId="3" fillId="0" borderId="0" xfId="1" applyFont="1"/>
    <xf numFmtId="0" fontId="1" fillId="0" borderId="0" xfId="1"/>
    <xf numFmtId="166" fontId="1" fillId="0" borderId="0" xfId="1" applyNumberFormat="1" applyFont="1" applyProtection="1">
      <protection locked="0"/>
    </xf>
    <xf numFmtId="167" fontId="14" fillId="0" borderId="0" xfId="1" applyNumberFormat="1" applyFont="1" applyBorder="1" applyProtection="1">
      <protection locked="0"/>
    </xf>
    <xf numFmtId="167" fontId="14" fillId="0" borderId="0" xfId="1" applyNumberFormat="1" applyFont="1" applyBorder="1" applyAlignment="1"/>
    <xf numFmtId="167" fontId="14" fillId="0" borderId="0" xfId="1" applyNumberFormat="1" applyFont="1" applyBorder="1" applyAlignment="1">
      <alignment horizontal="center"/>
    </xf>
    <xf numFmtId="49" fontId="14" fillId="0" borderId="5" xfId="1" applyNumberFormat="1" applyFont="1" applyBorder="1" applyAlignment="1">
      <alignment horizontal="center"/>
    </xf>
    <xf numFmtId="49" fontId="16" fillId="0" borderId="0" xfId="1" applyNumberFormat="1" applyFont="1" applyBorder="1" applyAlignment="1">
      <alignment horizontal="right"/>
    </xf>
    <xf numFmtId="167" fontId="14" fillId="0" borderId="5" xfId="1" applyNumberFormat="1" applyFont="1" applyBorder="1" applyAlignment="1">
      <alignment horizontal="right"/>
    </xf>
    <xf numFmtId="167" fontId="16" fillId="0" borderId="0" xfId="1" applyNumberFormat="1" applyFont="1" applyBorder="1" applyAlignment="1">
      <alignment horizontal="right"/>
    </xf>
    <xf numFmtId="167" fontId="16" fillId="0" borderId="0" xfId="1" applyNumberFormat="1" applyFont="1" applyBorder="1"/>
    <xf numFmtId="167" fontId="14" fillId="0" borderId="0" xfId="4" applyNumberFormat="1" applyFont="1" applyBorder="1"/>
    <xf numFmtId="167" fontId="14" fillId="0" borderId="0" xfId="1" applyNumberFormat="1" applyFont="1" applyBorder="1"/>
    <xf numFmtId="167" fontId="14" fillId="0" borderId="0" xfId="1" applyNumberFormat="1" applyFont="1" applyBorder="1" applyAlignment="1">
      <alignment horizontal="right"/>
    </xf>
    <xf numFmtId="167" fontId="18" fillId="0" borderId="0" xfId="5" applyNumberFormat="1" applyFont="1" applyBorder="1"/>
    <xf numFmtId="167" fontId="18" fillId="0" borderId="0" xfId="1" applyNumberFormat="1" applyFont="1" applyBorder="1" applyAlignment="1">
      <alignment horizontal="right"/>
    </xf>
    <xf numFmtId="167" fontId="14" fillId="0" borderId="0" xfId="5" applyNumberFormat="1" applyFont="1" applyBorder="1"/>
    <xf numFmtId="167" fontId="14" fillId="0" borderId="0" xfId="1" quotePrefix="1" applyNumberFormat="1" applyFont="1" applyBorder="1" applyAlignment="1">
      <alignment horizontal="left"/>
    </xf>
    <xf numFmtId="167" fontId="18" fillId="0" borderId="5" xfId="4" applyNumberFormat="1" applyFont="1" applyBorder="1"/>
    <xf numFmtId="167" fontId="18" fillId="0" borderId="0" xfId="1" applyNumberFormat="1" applyFont="1" applyBorder="1"/>
    <xf numFmtId="167" fontId="18" fillId="0" borderId="5" xfId="1" applyNumberFormat="1" applyFont="1" applyBorder="1" applyAlignment="1">
      <alignment horizontal="right"/>
    </xf>
    <xf numFmtId="167" fontId="18" fillId="0" borderId="8" xfId="5" applyNumberFormat="1" applyFont="1" applyBorder="1"/>
    <xf numFmtId="167" fontId="18" fillId="0" borderId="8" xfId="1" applyNumberFormat="1" applyFont="1" applyBorder="1" applyAlignment="1">
      <alignment horizontal="right"/>
    </xf>
    <xf numFmtId="167" fontId="14" fillId="0" borderId="0" xfId="1" applyNumberFormat="1" applyFont="1" applyBorder="1" applyAlignment="1" applyProtection="1">
      <alignment horizontal="right"/>
      <protection locked="0"/>
    </xf>
    <xf numFmtId="167" fontId="18" fillId="0" borderId="6" xfId="1" applyNumberFormat="1" applyFont="1" applyBorder="1" applyAlignment="1">
      <alignment horizontal="right"/>
    </xf>
    <xf numFmtId="166" fontId="14" fillId="0" borderId="0" xfId="1" applyNumberFormat="1" applyFont="1" applyProtection="1">
      <protection locked="0"/>
    </xf>
    <xf numFmtId="167" fontId="14" fillId="0" borderId="0" xfId="1" applyNumberFormat="1" applyFont="1" applyAlignment="1" applyProtection="1">
      <alignment horizontal="right"/>
      <protection locked="0"/>
    </xf>
    <xf numFmtId="167" fontId="14" fillId="0" borderId="0" xfId="1" applyNumberFormat="1" applyFont="1" applyProtection="1">
      <protection locked="0"/>
    </xf>
    <xf numFmtId="167" fontId="14" fillId="0" borderId="1" xfId="5" applyNumberFormat="1" applyFont="1" applyBorder="1"/>
    <xf numFmtId="167" fontId="14" fillId="0" borderId="1" xfId="1" applyNumberFormat="1" applyFont="1" applyBorder="1" applyAlignment="1">
      <alignment horizontal="right"/>
    </xf>
    <xf numFmtId="167" fontId="18" fillId="0" borderId="3" xfId="5" applyNumberFormat="1" applyFont="1" applyBorder="1"/>
    <xf numFmtId="0" fontId="3" fillId="0" borderId="5" xfId="1" applyFont="1" applyBorder="1" applyAlignment="1" applyProtection="1">
      <alignment horizontal="center"/>
    </xf>
    <xf numFmtId="167" fontId="14" fillId="0" borderId="5" xfId="4" applyNumberFormat="1" applyFont="1" applyBorder="1"/>
    <xf numFmtId="167" fontId="18" fillId="0" borderId="7" xfId="1" applyNumberFormat="1" applyFont="1" applyBorder="1"/>
    <xf numFmtId="167" fontId="18" fillId="0" borderId="7" xfId="1" applyNumberFormat="1" applyFont="1" applyBorder="1" applyAlignment="1">
      <alignment horizontal="right"/>
    </xf>
    <xf numFmtId="167" fontId="18" fillId="0" borderId="8" xfId="1" applyNumberFormat="1" applyFont="1" applyBorder="1"/>
    <xf numFmtId="167" fontId="18" fillId="0" borderId="0" xfId="4" applyNumberFormat="1" applyFont="1" applyBorder="1"/>
    <xf numFmtId="166" fontId="14" fillId="0" borderId="12" xfId="1" applyNumberFormat="1" applyFont="1" applyBorder="1" applyProtection="1">
      <protection locked="0"/>
    </xf>
    <xf numFmtId="167" fontId="14" fillId="0" borderId="13" xfId="1" applyNumberFormat="1" applyFont="1" applyBorder="1" applyProtection="1">
      <protection locked="0"/>
    </xf>
    <xf numFmtId="166" fontId="16" fillId="0" borderId="12" xfId="1" applyNumberFormat="1" applyFont="1" applyBorder="1"/>
    <xf numFmtId="167" fontId="14" fillId="0" borderId="18" xfId="1" applyNumberFormat="1" applyFont="1" applyBorder="1" applyAlignment="1" applyProtection="1">
      <alignment horizontal="right"/>
      <protection locked="0"/>
    </xf>
    <xf numFmtId="166" fontId="14" fillId="0" borderId="12" xfId="1" applyNumberFormat="1" applyFont="1" applyBorder="1"/>
    <xf numFmtId="167" fontId="14" fillId="0" borderId="13" xfId="1" applyNumberFormat="1" applyFont="1" applyBorder="1" applyAlignment="1" applyProtection="1">
      <alignment horizontal="right"/>
    </xf>
    <xf numFmtId="167" fontId="18" fillId="0" borderId="24" xfId="1" applyNumberFormat="1" applyFont="1" applyBorder="1" applyAlignment="1" applyProtection="1">
      <alignment horizontal="right"/>
    </xf>
    <xf numFmtId="167" fontId="18" fillId="0" borderId="20" xfId="1" applyNumberFormat="1" applyFont="1" applyBorder="1" applyAlignment="1" applyProtection="1">
      <alignment horizontal="right"/>
    </xf>
    <xf numFmtId="166" fontId="14" fillId="0" borderId="12" xfId="1" applyNumberFormat="1" applyFont="1" applyBorder="1" applyProtection="1"/>
    <xf numFmtId="166" fontId="14" fillId="0" borderId="12" xfId="1" quotePrefix="1" applyNumberFormat="1" applyFont="1" applyBorder="1" applyAlignment="1">
      <alignment horizontal="left"/>
    </xf>
    <xf numFmtId="167" fontId="18" fillId="0" borderId="13" xfId="1" applyNumberFormat="1" applyFont="1" applyBorder="1" applyAlignment="1" applyProtection="1">
      <alignment horizontal="right"/>
    </xf>
    <xf numFmtId="166" fontId="14" fillId="0" borderId="12" xfId="6" applyNumberFormat="1" applyFont="1" applyBorder="1" applyAlignment="1" applyProtection="1">
      <alignment horizontal="left"/>
    </xf>
    <xf numFmtId="166" fontId="14" fillId="0" borderId="12" xfId="1" applyNumberFormat="1" applyFont="1" applyBorder="1" applyAlignment="1">
      <alignment horizontal="left"/>
    </xf>
    <xf numFmtId="167" fontId="14" fillId="0" borderId="18" xfId="1" applyNumberFormat="1" applyFont="1" applyBorder="1" applyAlignment="1" applyProtection="1">
      <alignment horizontal="right"/>
    </xf>
    <xf numFmtId="49" fontId="14" fillId="0" borderId="12" xfId="1" quotePrefix="1" applyNumberFormat="1" applyFont="1" applyBorder="1" applyAlignment="1" applyProtection="1">
      <alignment horizontal="left"/>
      <protection locked="0"/>
    </xf>
    <xf numFmtId="167" fontId="18" fillId="0" borderId="18" xfId="1" applyNumberFormat="1" applyFont="1" applyBorder="1" applyAlignment="1" applyProtection="1">
      <alignment horizontal="right"/>
    </xf>
    <xf numFmtId="166" fontId="14" fillId="0" borderId="12" xfId="1" quotePrefix="1" applyNumberFormat="1" applyFont="1" applyBorder="1" applyAlignment="1" applyProtection="1">
      <alignment horizontal="left"/>
      <protection locked="0"/>
    </xf>
    <xf numFmtId="166" fontId="14" fillId="0" borderId="12" xfId="6" applyNumberFormat="1" applyFont="1" applyBorder="1" applyAlignment="1" applyProtection="1"/>
    <xf numFmtId="167" fontId="14" fillId="0" borderId="13" xfId="1" applyNumberFormat="1" applyFont="1" applyBorder="1" applyProtection="1"/>
    <xf numFmtId="166" fontId="18" fillId="0" borderId="12" xfId="1" applyNumberFormat="1" applyFont="1" applyBorder="1" applyAlignment="1">
      <alignment horizontal="left"/>
    </xf>
    <xf numFmtId="167" fontId="18" fillId="0" borderId="19" xfId="1" applyNumberFormat="1" applyFont="1" applyBorder="1" applyAlignment="1" applyProtection="1">
      <alignment horizontal="right"/>
    </xf>
    <xf numFmtId="167" fontId="14" fillId="0" borderId="17" xfId="1" applyNumberFormat="1" applyFont="1" applyBorder="1" applyAlignment="1" applyProtection="1">
      <alignment horizontal="right"/>
    </xf>
    <xf numFmtId="167" fontId="18" fillId="0" borderId="15" xfId="1" applyNumberFormat="1" applyFont="1" applyBorder="1" applyAlignment="1" applyProtection="1">
      <alignment horizontal="right"/>
    </xf>
    <xf numFmtId="166" fontId="14" fillId="0" borderId="21" xfId="1" applyNumberFormat="1" applyFont="1" applyBorder="1" applyAlignment="1">
      <alignment horizontal="left"/>
    </xf>
    <xf numFmtId="167" fontId="14" fillId="0" borderId="22" xfId="1" applyNumberFormat="1" applyFont="1" applyBorder="1" applyAlignment="1">
      <alignment horizontal="right"/>
    </xf>
    <xf numFmtId="167" fontId="14" fillId="0" borderId="22" xfId="1" applyNumberFormat="1" applyFont="1" applyBorder="1" applyProtection="1">
      <protection locked="0"/>
    </xf>
    <xf numFmtId="167" fontId="14" fillId="0" borderId="23" xfId="1" applyNumberFormat="1" applyFont="1" applyBorder="1" applyProtection="1">
      <protection locked="0"/>
    </xf>
    <xf numFmtId="0" fontId="3" fillId="0" borderId="28" xfId="1" applyFont="1" applyBorder="1"/>
    <xf numFmtId="0" fontId="3" fillId="0" borderId="29" xfId="1" applyFont="1" applyBorder="1"/>
    <xf numFmtId="0" fontId="5" fillId="0" borderId="28" xfId="1" applyFont="1" applyBorder="1" applyAlignment="1" applyProtection="1">
      <alignment horizontal="left"/>
    </xf>
    <xf numFmtId="0" fontId="3" fillId="0" borderId="34" xfId="1" applyFont="1" applyBorder="1" applyAlignment="1" applyProtection="1">
      <alignment horizontal="right"/>
    </xf>
    <xf numFmtId="0" fontId="5" fillId="0" borderId="29" xfId="1" applyFont="1" applyBorder="1" applyAlignment="1" applyProtection="1">
      <alignment horizontal="right"/>
    </xf>
    <xf numFmtId="0" fontId="5" fillId="0" borderId="28" xfId="1" applyFont="1" applyBorder="1" applyAlignment="1" applyProtection="1"/>
    <xf numFmtId="167" fontId="3" fillId="0" borderId="34" xfId="1" applyNumberFormat="1" applyFont="1" applyBorder="1" applyProtection="1"/>
    <xf numFmtId="0" fontId="3" fillId="0" borderId="28" xfId="1" applyFont="1" applyBorder="1" applyAlignment="1" applyProtection="1">
      <alignment horizontal="left"/>
    </xf>
    <xf numFmtId="167" fontId="3" fillId="0" borderId="29" xfId="1" applyNumberFormat="1" applyFont="1" applyBorder="1" applyProtection="1"/>
    <xf numFmtId="167" fontId="7" fillId="0" borderId="35" xfId="1" applyNumberFormat="1" applyFont="1" applyBorder="1" applyProtection="1"/>
    <xf numFmtId="167" fontId="8" fillId="0" borderId="29" xfId="1" applyNumberFormat="1" applyFont="1" applyBorder="1" applyAlignment="1" applyProtection="1">
      <alignment horizontal="right"/>
    </xf>
    <xf numFmtId="167" fontId="3" fillId="0" borderId="29" xfId="1" applyNumberFormat="1" applyFont="1" applyBorder="1" applyAlignment="1" applyProtection="1">
      <alignment horizontal="left"/>
    </xf>
    <xf numFmtId="167" fontId="3" fillId="0" borderId="35" xfId="1" applyNumberFormat="1" applyFont="1" applyBorder="1" applyProtection="1"/>
    <xf numFmtId="167" fontId="3" fillId="0" borderId="29" xfId="1" applyNumberFormat="1" applyFont="1" applyBorder="1" applyAlignment="1" applyProtection="1">
      <alignment horizontal="right"/>
    </xf>
    <xf numFmtId="0" fontId="3" fillId="0" borderId="29" xfId="1" applyFont="1" applyBorder="1" applyAlignment="1" applyProtection="1">
      <alignment horizontal="left"/>
    </xf>
    <xf numFmtId="167" fontId="3" fillId="0" borderId="29" xfId="1" applyNumberFormat="1" applyFont="1" applyBorder="1" applyAlignment="1" applyProtection="1"/>
    <xf numFmtId="0" fontId="11" fillId="0" borderId="28" xfId="1" applyFont="1" applyBorder="1" applyAlignment="1" applyProtection="1">
      <alignment horizontal="left"/>
    </xf>
    <xf numFmtId="0" fontId="7" fillId="0" borderId="28" xfId="1" applyFont="1" applyBorder="1" applyAlignment="1" applyProtection="1">
      <alignment horizontal="left"/>
    </xf>
    <xf numFmtId="167" fontId="7" fillId="0" borderId="34" xfId="1" applyNumberFormat="1" applyFont="1" applyBorder="1" applyProtection="1"/>
    <xf numFmtId="167" fontId="3" fillId="0" borderId="36" xfId="1" applyNumberFormat="1" applyFont="1" applyBorder="1" applyProtection="1"/>
    <xf numFmtId="167" fontId="13" fillId="0" borderId="29" xfId="1" applyNumberFormat="1" applyFont="1" applyBorder="1" applyAlignment="1" applyProtection="1">
      <alignment horizontal="right"/>
    </xf>
    <xf numFmtId="167" fontId="7" fillId="0" borderId="31" xfId="1" applyNumberFormat="1" applyFont="1" applyBorder="1" applyProtection="1"/>
    <xf numFmtId="167" fontId="3" fillId="0" borderId="31" xfId="1" applyNumberFormat="1" applyFont="1" applyBorder="1" applyProtection="1"/>
    <xf numFmtId="14" fontId="3" fillId="0" borderId="37" xfId="1" quotePrefix="1" applyNumberFormat="1" applyFont="1" applyBorder="1" applyAlignment="1">
      <alignment horizontal="left"/>
    </xf>
    <xf numFmtId="14" fontId="3" fillId="0" borderId="38" xfId="1" quotePrefix="1" applyNumberFormat="1" applyFont="1" applyBorder="1" applyAlignment="1">
      <alignment horizontal="left"/>
    </xf>
    <xf numFmtId="167" fontId="8" fillId="0" borderId="38" xfId="1" applyNumberFormat="1" applyFont="1" applyBorder="1" applyAlignment="1" applyProtection="1">
      <alignment horizontal="right"/>
    </xf>
    <xf numFmtId="167" fontId="8" fillId="0" borderId="39" xfId="1" applyNumberFormat="1" applyFont="1" applyBorder="1" applyAlignment="1" applyProtection="1">
      <alignment horizontal="right"/>
    </xf>
    <xf numFmtId="166" fontId="3" fillId="2" borderId="25" xfId="1" applyNumberFormat="1" applyFont="1" applyFill="1" applyBorder="1" applyAlignment="1">
      <alignment horizontal="center"/>
    </xf>
    <xf numFmtId="166" fontId="3" fillId="2" borderId="26" xfId="1" applyNumberFormat="1" applyFont="1" applyFill="1" applyBorder="1" applyAlignment="1">
      <alignment horizontal="center"/>
    </xf>
    <xf numFmtId="166" fontId="3" fillId="2" borderId="27" xfId="1" applyNumberFormat="1" applyFont="1" applyFill="1" applyBorder="1" applyAlignment="1">
      <alignment horizontal="center"/>
    </xf>
    <xf numFmtId="0" fontId="3" fillId="2" borderId="28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  <xf numFmtId="0" fontId="3" fillId="2" borderId="29" xfId="1" applyFont="1" applyFill="1" applyBorder="1" applyAlignment="1" applyProtection="1">
      <alignment horizontal="center"/>
    </xf>
    <xf numFmtId="0" fontId="3" fillId="2" borderId="30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center"/>
    </xf>
    <xf numFmtId="0" fontId="3" fillId="2" borderId="31" xfId="1" applyFont="1" applyFill="1" applyBorder="1" applyAlignment="1" applyProtection="1">
      <alignment horizontal="center"/>
    </xf>
    <xf numFmtId="164" fontId="4" fillId="0" borderId="32" xfId="2" applyFont="1" applyFill="1" applyBorder="1" applyAlignment="1" applyProtection="1">
      <alignment horizontal="center"/>
    </xf>
    <xf numFmtId="164" fontId="4" fillId="0" borderId="1" xfId="2" applyFont="1" applyFill="1" applyBorder="1" applyAlignment="1" applyProtection="1">
      <alignment horizontal="center"/>
    </xf>
    <xf numFmtId="164" fontId="4" fillId="0" borderId="33" xfId="2" applyFont="1" applyFill="1" applyBorder="1" applyAlignment="1" applyProtection="1">
      <alignment horizontal="center"/>
    </xf>
    <xf numFmtId="166" fontId="14" fillId="2" borderId="9" xfId="1" applyNumberFormat="1" applyFont="1" applyFill="1" applyBorder="1" applyAlignment="1">
      <alignment horizontal="center"/>
    </xf>
    <xf numFmtId="166" fontId="14" fillId="2" borderId="10" xfId="1" applyNumberFormat="1" applyFont="1" applyFill="1" applyBorder="1" applyAlignment="1">
      <alignment horizontal="center"/>
    </xf>
    <xf numFmtId="166" fontId="14" fillId="2" borderId="11" xfId="1" applyNumberFormat="1" applyFont="1" applyFill="1" applyBorder="1" applyAlignment="1">
      <alignment horizontal="center"/>
    </xf>
    <xf numFmtId="166" fontId="14" fillId="2" borderId="12" xfId="1" applyNumberFormat="1" applyFont="1" applyFill="1" applyBorder="1" applyAlignment="1">
      <alignment horizontal="center"/>
    </xf>
    <xf numFmtId="166" fontId="14" fillId="2" borderId="0" xfId="1" applyNumberFormat="1" applyFont="1" applyFill="1" applyBorder="1" applyAlignment="1">
      <alignment horizontal="center"/>
    </xf>
    <xf numFmtId="166" fontId="14" fillId="2" borderId="13" xfId="1" applyNumberFormat="1" applyFont="1" applyFill="1" applyBorder="1" applyAlignment="1">
      <alignment horizontal="center"/>
    </xf>
    <xf numFmtId="166" fontId="14" fillId="2" borderId="14" xfId="1" applyNumberFormat="1" applyFont="1" applyFill="1" applyBorder="1" applyAlignment="1">
      <alignment horizontal="center"/>
    </xf>
    <xf numFmtId="166" fontId="14" fillId="2" borderId="3" xfId="1" applyNumberFormat="1" applyFont="1" applyFill="1" applyBorder="1" applyAlignment="1">
      <alignment horizontal="center"/>
    </xf>
    <xf numFmtId="166" fontId="14" fillId="2" borderId="15" xfId="1" applyNumberFormat="1" applyFont="1" applyFill="1" applyBorder="1" applyAlignment="1">
      <alignment horizontal="center"/>
    </xf>
    <xf numFmtId="166" fontId="15" fillId="0" borderId="16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/>
    </xf>
    <xf numFmtId="166" fontId="15" fillId="0" borderId="17" xfId="1" applyNumberFormat="1" applyFont="1" applyFill="1" applyBorder="1" applyAlignment="1">
      <alignment horizontal="center"/>
    </xf>
  </cellXfs>
  <cellStyles count="19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7" xfId="17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2"/>
  <sheetViews>
    <sheetView showGridLines="0" tabSelected="1" zoomScale="60" zoomScaleNormal="60" zoomScaleSheetLayoutView="70" workbookViewId="0">
      <selection activeCell="L34" sqref="L34"/>
    </sheetView>
  </sheetViews>
  <sheetFormatPr baseColWidth="10" defaultRowHeight="19.5" x14ac:dyDescent="0.25"/>
  <cols>
    <col min="1" max="1" width="63" style="35" customWidth="1"/>
    <col min="2" max="2" width="1.140625" style="35" customWidth="1"/>
    <col min="3" max="3" width="19.85546875" style="35" bestFit="1" customWidth="1"/>
    <col min="4" max="4" width="1" style="35" customWidth="1"/>
    <col min="5" max="5" width="21.5703125" style="35" bestFit="1" customWidth="1"/>
    <col min="6" max="6" width="1" style="35" customWidth="1"/>
    <col min="7" max="7" width="23.28515625" style="35" bestFit="1" customWidth="1"/>
    <col min="8" max="8" width="0.7109375" style="35" customWidth="1"/>
    <col min="9" max="9" width="26.7109375" style="35" bestFit="1" customWidth="1"/>
    <col min="10" max="10" width="2" style="1" bestFit="1" customWidth="1"/>
    <col min="11" max="11" width="14.7109375" style="1" customWidth="1"/>
    <col min="12" max="38" width="11.42578125" style="1"/>
    <col min="39" max="251" width="11.42578125" style="36"/>
    <col min="252" max="252" width="63" style="36" customWidth="1"/>
    <col min="253" max="253" width="1.140625" style="36" customWidth="1"/>
    <col min="254" max="254" width="18" style="36" bestFit="1" customWidth="1"/>
    <col min="255" max="255" width="1" style="36" customWidth="1"/>
    <col min="256" max="256" width="18.28515625" style="36" bestFit="1" customWidth="1"/>
    <col min="257" max="257" width="1" style="36" customWidth="1"/>
    <col min="258" max="258" width="23.5703125" style="36" bestFit="1" customWidth="1"/>
    <col min="259" max="259" width="0.7109375" style="36" customWidth="1"/>
    <col min="260" max="260" width="26.7109375" style="36" bestFit="1" customWidth="1"/>
    <col min="261" max="261" width="2" style="36" bestFit="1" customWidth="1"/>
    <col min="262" max="262" width="24.140625" style="36" customWidth="1"/>
    <col min="263" max="263" width="16.28515625" style="36" bestFit="1" customWidth="1"/>
    <col min="264" max="264" width="11.42578125" style="36"/>
    <col min="265" max="265" width="14.7109375" style="36" bestFit="1" customWidth="1"/>
    <col min="266" max="266" width="11.42578125" style="36"/>
    <col min="267" max="267" width="14.7109375" style="36" customWidth="1"/>
    <col min="268" max="507" width="11.42578125" style="36"/>
    <col min="508" max="508" width="63" style="36" customWidth="1"/>
    <col min="509" max="509" width="1.140625" style="36" customWidth="1"/>
    <col min="510" max="510" width="18" style="36" bestFit="1" customWidth="1"/>
    <col min="511" max="511" width="1" style="36" customWidth="1"/>
    <col min="512" max="512" width="18.28515625" style="36" bestFit="1" customWidth="1"/>
    <col min="513" max="513" width="1" style="36" customWidth="1"/>
    <col min="514" max="514" width="23.5703125" style="36" bestFit="1" customWidth="1"/>
    <col min="515" max="515" width="0.7109375" style="36" customWidth="1"/>
    <col min="516" max="516" width="26.7109375" style="36" bestFit="1" customWidth="1"/>
    <col min="517" max="517" width="2" style="36" bestFit="1" customWidth="1"/>
    <col min="518" max="518" width="24.140625" style="36" customWidth="1"/>
    <col min="519" max="519" width="16.28515625" style="36" bestFit="1" customWidth="1"/>
    <col min="520" max="520" width="11.42578125" style="36"/>
    <col min="521" max="521" width="14.7109375" style="36" bestFit="1" customWidth="1"/>
    <col min="522" max="522" width="11.42578125" style="36"/>
    <col min="523" max="523" width="14.7109375" style="36" customWidth="1"/>
    <col min="524" max="763" width="11.42578125" style="36"/>
    <col min="764" max="764" width="63" style="36" customWidth="1"/>
    <col min="765" max="765" width="1.140625" style="36" customWidth="1"/>
    <col min="766" max="766" width="18" style="36" bestFit="1" customWidth="1"/>
    <col min="767" max="767" width="1" style="36" customWidth="1"/>
    <col min="768" max="768" width="18.28515625" style="36" bestFit="1" customWidth="1"/>
    <col min="769" max="769" width="1" style="36" customWidth="1"/>
    <col min="770" max="770" width="23.5703125" style="36" bestFit="1" customWidth="1"/>
    <col min="771" max="771" width="0.7109375" style="36" customWidth="1"/>
    <col min="772" max="772" width="26.7109375" style="36" bestFit="1" customWidth="1"/>
    <col min="773" max="773" width="2" style="36" bestFit="1" customWidth="1"/>
    <col min="774" max="774" width="24.140625" style="36" customWidth="1"/>
    <col min="775" max="775" width="16.28515625" style="36" bestFit="1" customWidth="1"/>
    <col min="776" max="776" width="11.42578125" style="36"/>
    <col min="777" max="777" width="14.7109375" style="36" bestFit="1" customWidth="1"/>
    <col min="778" max="778" width="11.42578125" style="36"/>
    <col min="779" max="779" width="14.7109375" style="36" customWidth="1"/>
    <col min="780" max="1019" width="11.42578125" style="36"/>
    <col min="1020" max="1020" width="63" style="36" customWidth="1"/>
    <col min="1021" max="1021" width="1.140625" style="36" customWidth="1"/>
    <col min="1022" max="1022" width="18" style="36" bestFit="1" customWidth="1"/>
    <col min="1023" max="1023" width="1" style="36" customWidth="1"/>
    <col min="1024" max="1024" width="18.28515625" style="36" bestFit="1" customWidth="1"/>
    <col min="1025" max="1025" width="1" style="36" customWidth="1"/>
    <col min="1026" max="1026" width="23.5703125" style="36" bestFit="1" customWidth="1"/>
    <col min="1027" max="1027" width="0.7109375" style="36" customWidth="1"/>
    <col min="1028" max="1028" width="26.7109375" style="36" bestFit="1" customWidth="1"/>
    <col min="1029" max="1029" width="2" style="36" bestFit="1" customWidth="1"/>
    <col min="1030" max="1030" width="24.140625" style="36" customWidth="1"/>
    <col min="1031" max="1031" width="16.28515625" style="36" bestFit="1" customWidth="1"/>
    <col min="1032" max="1032" width="11.42578125" style="36"/>
    <col min="1033" max="1033" width="14.7109375" style="36" bestFit="1" customWidth="1"/>
    <col min="1034" max="1034" width="11.42578125" style="36"/>
    <col min="1035" max="1035" width="14.7109375" style="36" customWidth="1"/>
    <col min="1036" max="1275" width="11.42578125" style="36"/>
    <col min="1276" max="1276" width="63" style="36" customWidth="1"/>
    <col min="1277" max="1277" width="1.140625" style="36" customWidth="1"/>
    <col min="1278" max="1278" width="18" style="36" bestFit="1" customWidth="1"/>
    <col min="1279" max="1279" width="1" style="36" customWidth="1"/>
    <col min="1280" max="1280" width="18.28515625" style="36" bestFit="1" customWidth="1"/>
    <col min="1281" max="1281" width="1" style="36" customWidth="1"/>
    <col min="1282" max="1282" width="23.5703125" style="36" bestFit="1" customWidth="1"/>
    <col min="1283" max="1283" width="0.7109375" style="36" customWidth="1"/>
    <col min="1284" max="1284" width="26.7109375" style="36" bestFit="1" customWidth="1"/>
    <col min="1285" max="1285" width="2" style="36" bestFit="1" customWidth="1"/>
    <col min="1286" max="1286" width="24.140625" style="36" customWidth="1"/>
    <col min="1287" max="1287" width="16.28515625" style="36" bestFit="1" customWidth="1"/>
    <col min="1288" max="1288" width="11.42578125" style="36"/>
    <col min="1289" max="1289" width="14.7109375" style="36" bestFit="1" customWidth="1"/>
    <col min="1290" max="1290" width="11.42578125" style="36"/>
    <col min="1291" max="1291" width="14.7109375" style="36" customWidth="1"/>
    <col min="1292" max="1531" width="11.42578125" style="36"/>
    <col min="1532" max="1532" width="63" style="36" customWidth="1"/>
    <col min="1533" max="1533" width="1.140625" style="36" customWidth="1"/>
    <col min="1534" max="1534" width="18" style="36" bestFit="1" customWidth="1"/>
    <col min="1535" max="1535" width="1" style="36" customWidth="1"/>
    <col min="1536" max="1536" width="18.28515625" style="36" bestFit="1" customWidth="1"/>
    <col min="1537" max="1537" width="1" style="36" customWidth="1"/>
    <col min="1538" max="1538" width="23.5703125" style="36" bestFit="1" customWidth="1"/>
    <col min="1539" max="1539" width="0.7109375" style="36" customWidth="1"/>
    <col min="1540" max="1540" width="26.7109375" style="36" bestFit="1" customWidth="1"/>
    <col min="1541" max="1541" width="2" style="36" bestFit="1" customWidth="1"/>
    <col min="1542" max="1542" width="24.140625" style="36" customWidth="1"/>
    <col min="1543" max="1543" width="16.28515625" style="36" bestFit="1" customWidth="1"/>
    <col min="1544" max="1544" width="11.42578125" style="36"/>
    <col min="1545" max="1545" width="14.7109375" style="36" bestFit="1" customWidth="1"/>
    <col min="1546" max="1546" width="11.42578125" style="36"/>
    <col min="1547" max="1547" width="14.7109375" style="36" customWidth="1"/>
    <col min="1548" max="1787" width="11.42578125" style="36"/>
    <col min="1788" max="1788" width="63" style="36" customWidth="1"/>
    <col min="1789" max="1789" width="1.140625" style="36" customWidth="1"/>
    <col min="1790" max="1790" width="18" style="36" bestFit="1" customWidth="1"/>
    <col min="1791" max="1791" width="1" style="36" customWidth="1"/>
    <col min="1792" max="1792" width="18.28515625" style="36" bestFit="1" customWidth="1"/>
    <col min="1793" max="1793" width="1" style="36" customWidth="1"/>
    <col min="1794" max="1794" width="23.5703125" style="36" bestFit="1" customWidth="1"/>
    <col min="1795" max="1795" width="0.7109375" style="36" customWidth="1"/>
    <col min="1796" max="1796" width="26.7109375" style="36" bestFit="1" customWidth="1"/>
    <col min="1797" max="1797" width="2" style="36" bestFit="1" customWidth="1"/>
    <col min="1798" max="1798" width="24.140625" style="36" customWidth="1"/>
    <col min="1799" max="1799" width="16.28515625" style="36" bestFit="1" customWidth="1"/>
    <col min="1800" max="1800" width="11.42578125" style="36"/>
    <col min="1801" max="1801" width="14.7109375" style="36" bestFit="1" customWidth="1"/>
    <col min="1802" max="1802" width="11.42578125" style="36"/>
    <col min="1803" max="1803" width="14.7109375" style="36" customWidth="1"/>
    <col min="1804" max="2043" width="11.42578125" style="36"/>
    <col min="2044" max="2044" width="63" style="36" customWidth="1"/>
    <col min="2045" max="2045" width="1.140625" style="36" customWidth="1"/>
    <col min="2046" max="2046" width="18" style="36" bestFit="1" customWidth="1"/>
    <col min="2047" max="2047" width="1" style="36" customWidth="1"/>
    <col min="2048" max="2048" width="18.28515625" style="36" bestFit="1" customWidth="1"/>
    <col min="2049" max="2049" width="1" style="36" customWidth="1"/>
    <col min="2050" max="2050" width="23.5703125" style="36" bestFit="1" customWidth="1"/>
    <col min="2051" max="2051" width="0.7109375" style="36" customWidth="1"/>
    <col min="2052" max="2052" width="26.7109375" style="36" bestFit="1" customWidth="1"/>
    <col min="2053" max="2053" width="2" style="36" bestFit="1" customWidth="1"/>
    <col min="2054" max="2054" width="24.140625" style="36" customWidth="1"/>
    <col min="2055" max="2055" width="16.28515625" style="36" bestFit="1" customWidth="1"/>
    <col min="2056" max="2056" width="11.42578125" style="36"/>
    <col min="2057" max="2057" width="14.7109375" style="36" bestFit="1" customWidth="1"/>
    <col min="2058" max="2058" width="11.42578125" style="36"/>
    <col min="2059" max="2059" width="14.7109375" style="36" customWidth="1"/>
    <col min="2060" max="2299" width="11.42578125" style="36"/>
    <col min="2300" max="2300" width="63" style="36" customWidth="1"/>
    <col min="2301" max="2301" width="1.140625" style="36" customWidth="1"/>
    <col min="2302" max="2302" width="18" style="36" bestFit="1" customWidth="1"/>
    <col min="2303" max="2303" width="1" style="36" customWidth="1"/>
    <col min="2304" max="2304" width="18.28515625" style="36" bestFit="1" customWidth="1"/>
    <col min="2305" max="2305" width="1" style="36" customWidth="1"/>
    <col min="2306" max="2306" width="23.5703125" style="36" bestFit="1" customWidth="1"/>
    <col min="2307" max="2307" width="0.7109375" style="36" customWidth="1"/>
    <col min="2308" max="2308" width="26.7109375" style="36" bestFit="1" customWidth="1"/>
    <col min="2309" max="2309" width="2" style="36" bestFit="1" customWidth="1"/>
    <col min="2310" max="2310" width="24.140625" style="36" customWidth="1"/>
    <col min="2311" max="2311" width="16.28515625" style="36" bestFit="1" customWidth="1"/>
    <col min="2312" max="2312" width="11.42578125" style="36"/>
    <col min="2313" max="2313" width="14.7109375" style="36" bestFit="1" customWidth="1"/>
    <col min="2314" max="2314" width="11.42578125" style="36"/>
    <col min="2315" max="2315" width="14.7109375" style="36" customWidth="1"/>
    <col min="2316" max="2555" width="11.42578125" style="36"/>
    <col min="2556" max="2556" width="63" style="36" customWidth="1"/>
    <col min="2557" max="2557" width="1.140625" style="36" customWidth="1"/>
    <col min="2558" max="2558" width="18" style="36" bestFit="1" customWidth="1"/>
    <col min="2559" max="2559" width="1" style="36" customWidth="1"/>
    <col min="2560" max="2560" width="18.28515625" style="36" bestFit="1" customWidth="1"/>
    <col min="2561" max="2561" width="1" style="36" customWidth="1"/>
    <col min="2562" max="2562" width="23.5703125" style="36" bestFit="1" customWidth="1"/>
    <col min="2563" max="2563" width="0.7109375" style="36" customWidth="1"/>
    <col min="2564" max="2564" width="26.7109375" style="36" bestFit="1" customWidth="1"/>
    <col min="2565" max="2565" width="2" style="36" bestFit="1" customWidth="1"/>
    <col min="2566" max="2566" width="24.140625" style="36" customWidth="1"/>
    <col min="2567" max="2567" width="16.28515625" style="36" bestFit="1" customWidth="1"/>
    <col min="2568" max="2568" width="11.42578125" style="36"/>
    <col min="2569" max="2569" width="14.7109375" style="36" bestFit="1" customWidth="1"/>
    <col min="2570" max="2570" width="11.42578125" style="36"/>
    <col min="2571" max="2571" width="14.7109375" style="36" customWidth="1"/>
    <col min="2572" max="2811" width="11.42578125" style="36"/>
    <col min="2812" max="2812" width="63" style="36" customWidth="1"/>
    <col min="2813" max="2813" width="1.140625" style="36" customWidth="1"/>
    <col min="2814" max="2814" width="18" style="36" bestFit="1" customWidth="1"/>
    <col min="2815" max="2815" width="1" style="36" customWidth="1"/>
    <col min="2816" max="2816" width="18.28515625" style="36" bestFit="1" customWidth="1"/>
    <col min="2817" max="2817" width="1" style="36" customWidth="1"/>
    <col min="2818" max="2818" width="23.5703125" style="36" bestFit="1" customWidth="1"/>
    <col min="2819" max="2819" width="0.7109375" style="36" customWidth="1"/>
    <col min="2820" max="2820" width="26.7109375" style="36" bestFit="1" customWidth="1"/>
    <col min="2821" max="2821" width="2" style="36" bestFit="1" customWidth="1"/>
    <col min="2822" max="2822" width="24.140625" style="36" customWidth="1"/>
    <col min="2823" max="2823" width="16.28515625" style="36" bestFit="1" customWidth="1"/>
    <col min="2824" max="2824" width="11.42578125" style="36"/>
    <col min="2825" max="2825" width="14.7109375" style="36" bestFit="1" customWidth="1"/>
    <col min="2826" max="2826" width="11.42578125" style="36"/>
    <col min="2827" max="2827" width="14.7109375" style="36" customWidth="1"/>
    <col min="2828" max="3067" width="11.42578125" style="36"/>
    <col min="3068" max="3068" width="63" style="36" customWidth="1"/>
    <col min="3069" max="3069" width="1.140625" style="36" customWidth="1"/>
    <col min="3070" max="3070" width="18" style="36" bestFit="1" customWidth="1"/>
    <col min="3071" max="3071" width="1" style="36" customWidth="1"/>
    <col min="3072" max="3072" width="18.28515625" style="36" bestFit="1" customWidth="1"/>
    <col min="3073" max="3073" width="1" style="36" customWidth="1"/>
    <col min="3074" max="3074" width="23.5703125" style="36" bestFit="1" customWidth="1"/>
    <col min="3075" max="3075" width="0.7109375" style="36" customWidth="1"/>
    <col min="3076" max="3076" width="26.7109375" style="36" bestFit="1" customWidth="1"/>
    <col min="3077" max="3077" width="2" style="36" bestFit="1" customWidth="1"/>
    <col min="3078" max="3078" width="24.140625" style="36" customWidth="1"/>
    <col min="3079" max="3079" width="16.28515625" style="36" bestFit="1" customWidth="1"/>
    <col min="3080" max="3080" width="11.42578125" style="36"/>
    <col min="3081" max="3081" width="14.7109375" style="36" bestFit="1" customWidth="1"/>
    <col min="3082" max="3082" width="11.42578125" style="36"/>
    <col min="3083" max="3083" width="14.7109375" style="36" customWidth="1"/>
    <col min="3084" max="3323" width="11.42578125" style="36"/>
    <col min="3324" max="3324" width="63" style="36" customWidth="1"/>
    <col min="3325" max="3325" width="1.140625" style="36" customWidth="1"/>
    <col min="3326" max="3326" width="18" style="36" bestFit="1" customWidth="1"/>
    <col min="3327" max="3327" width="1" style="36" customWidth="1"/>
    <col min="3328" max="3328" width="18.28515625" style="36" bestFit="1" customWidth="1"/>
    <col min="3329" max="3329" width="1" style="36" customWidth="1"/>
    <col min="3330" max="3330" width="23.5703125" style="36" bestFit="1" customWidth="1"/>
    <col min="3331" max="3331" width="0.7109375" style="36" customWidth="1"/>
    <col min="3332" max="3332" width="26.7109375" style="36" bestFit="1" customWidth="1"/>
    <col min="3333" max="3333" width="2" style="36" bestFit="1" customWidth="1"/>
    <col min="3334" max="3334" width="24.140625" style="36" customWidth="1"/>
    <col min="3335" max="3335" width="16.28515625" style="36" bestFit="1" customWidth="1"/>
    <col min="3336" max="3336" width="11.42578125" style="36"/>
    <col min="3337" max="3337" width="14.7109375" style="36" bestFit="1" customWidth="1"/>
    <col min="3338" max="3338" width="11.42578125" style="36"/>
    <col min="3339" max="3339" width="14.7109375" style="36" customWidth="1"/>
    <col min="3340" max="3579" width="11.42578125" style="36"/>
    <col min="3580" max="3580" width="63" style="36" customWidth="1"/>
    <col min="3581" max="3581" width="1.140625" style="36" customWidth="1"/>
    <col min="3582" max="3582" width="18" style="36" bestFit="1" customWidth="1"/>
    <col min="3583" max="3583" width="1" style="36" customWidth="1"/>
    <col min="3584" max="3584" width="18.28515625" style="36" bestFit="1" customWidth="1"/>
    <col min="3585" max="3585" width="1" style="36" customWidth="1"/>
    <col min="3586" max="3586" width="23.5703125" style="36" bestFit="1" customWidth="1"/>
    <col min="3587" max="3587" width="0.7109375" style="36" customWidth="1"/>
    <col min="3588" max="3588" width="26.7109375" style="36" bestFit="1" customWidth="1"/>
    <col min="3589" max="3589" width="2" style="36" bestFit="1" customWidth="1"/>
    <col min="3590" max="3590" width="24.140625" style="36" customWidth="1"/>
    <col min="3591" max="3591" width="16.28515625" style="36" bestFit="1" customWidth="1"/>
    <col min="3592" max="3592" width="11.42578125" style="36"/>
    <col min="3593" max="3593" width="14.7109375" style="36" bestFit="1" customWidth="1"/>
    <col min="3594" max="3594" width="11.42578125" style="36"/>
    <col min="3595" max="3595" width="14.7109375" style="36" customWidth="1"/>
    <col min="3596" max="3835" width="11.42578125" style="36"/>
    <col min="3836" max="3836" width="63" style="36" customWidth="1"/>
    <col min="3837" max="3837" width="1.140625" style="36" customWidth="1"/>
    <col min="3838" max="3838" width="18" style="36" bestFit="1" customWidth="1"/>
    <col min="3839" max="3839" width="1" style="36" customWidth="1"/>
    <col min="3840" max="3840" width="18.28515625" style="36" bestFit="1" customWidth="1"/>
    <col min="3841" max="3841" width="1" style="36" customWidth="1"/>
    <col min="3842" max="3842" width="23.5703125" style="36" bestFit="1" customWidth="1"/>
    <col min="3843" max="3843" width="0.7109375" style="36" customWidth="1"/>
    <col min="3844" max="3844" width="26.7109375" style="36" bestFit="1" customWidth="1"/>
    <col min="3845" max="3845" width="2" style="36" bestFit="1" customWidth="1"/>
    <col min="3846" max="3846" width="24.140625" style="36" customWidth="1"/>
    <col min="3847" max="3847" width="16.28515625" style="36" bestFit="1" customWidth="1"/>
    <col min="3848" max="3848" width="11.42578125" style="36"/>
    <col min="3849" max="3849" width="14.7109375" style="36" bestFit="1" customWidth="1"/>
    <col min="3850" max="3850" width="11.42578125" style="36"/>
    <col min="3851" max="3851" width="14.7109375" style="36" customWidth="1"/>
    <col min="3852" max="4091" width="11.42578125" style="36"/>
    <col min="4092" max="4092" width="63" style="36" customWidth="1"/>
    <col min="4093" max="4093" width="1.140625" style="36" customWidth="1"/>
    <col min="4094" max="4094" width="18" style="36" bestFit="1" customWidth="1"/>
    <col min="4095" max="4095" width="1" style="36" customWidth="1"/>
    <col min="4096" max="4096" width="18.28515625" style="36" bestFit="1" customWidth="1"/>
    <col min="4097" max="4097" width="1" style="36" customWidth="1"/>
    <col min="4098" max="4098" width="23.5703125" style="36" bestFit="1" customWidth="1"/>
    <col min="4099" max="4099" width="0.7109375" style="36" customWidth="1"/>
    <col min="4100" max="4100" width="26.7109375" style="36" bestFit="1" customWidth="1"/>
    <col min="4101" max="4101" width="2" style="36" bestFit="1" customWidth="1"/>
    <col min="4102" max="4102" width="24.140625" style="36" customWidth="1"/>
    <col min="4103" max="4103" width="16.28515625" style="36" bestFit="1" customWidth="1"/>
    <col min="4104" max="4104" width="11.42578125" style="36"/>
    <col min="4105" max="4105" width="14.7109375" style="36" bestFit="1" customWidth="1"/>
    <col min="4106" max="4106" width="11.42578125" style="36"/>
    <col min="4107" max="4107" width="14.7109375" style="36" customWidth="1"/>
    <col min="4108" max="4347" width="11.42578125" style="36"/>
    <col min="4348" max="4348" width="63" style="36" customWidth="1"/>
    <col min="4349" max="4349" width="1.140625" style="36" customWidth="1"/>
    <col min="4350" max="4350" width="18" style="36" bestFit="1" customWidth="1"/>
    <col min="4351" max="4351" width="1" style="36" customWidth="1"/>
    <col min="4352" max="4352" width="18.28515625" style="36" bestFit="1" customWidth="1"/>
    <col min="4353" max="4353" width="1" style="36" customWidth="1"/>
    <col min="4354" max="4354" width="23.5703125" style="36" bestFit="1" customWidth="1"/>
    <col min="4355" max="4355" width="0.7109375" style="36" customWidth="1"/>
    <col min="4356" max="4356" width="26.7109375" style="36" bestFit="1" customWidth="1"/>
    <col min="4357" max="4357" width="2" style="36" bestFit="1" customWidth="1"/>
    <col min="4358" max="4358" width="24.140625" style="36" customWidth="1"/>
    <col min="4359" max="4359" width="16.28515625" style="36" bestFit="1" customWidth="1"/>
    <col min="4360" max="4360" width="11.42578125" style="36"/>
    <col min="4361" max="4361" width="14.7109375" style="36" bestFit="1" customWidth="1"/>
    <col min="4362" max="4362" width="11.42578125" style="36"/>
    <col min="4363" max="4363" width="14.7109375" style="36" customWidth="1"/>
    <col min="4364" max="4603" width="11.42578125" style="36"/>
    <col min="4604" max="4604" width="63" style="36" customWidth="1"/>
    <col min="4605" max="4605" width="1.140625" style="36" customWidth="1"/>
    <col min="4606" max="4606" width="18" style="36" bestFit="1" customWidth="1"/>
    <col min="4607" max="4607" width="1" style="36" customWidth="1"/>
    <col min="4608" max="4608" width="18.28515625" style="36" bestFit="1" customWidth="1"/>
    <col min="4609" max="4609" width="1" style="36" customWidth="1"/>
    <col min="4610" max="4610" width="23.5703125" style="36" bestFit="1" customWidth="1"/>
    <col min="4611" max="4611" width="0.7109375" style="36" customWidth="1"/>
    <col min="4612" max="4612" width="26.7109375" style="36" bestFit="1" customWidth="1"/>
    <col min="4613" max="4613" width="2" style="36" bestFit="1" customWidth="1"/>
    <col min="4614" max="4614" width="24.140625" style="36" customWidth="1"/>
    <col min="4615" max="4615" width="16.28515625" style="36" bestFit="1" customWidth="1"/>
    <col min="4616" max="4616" width="11.42578125" style="36"/>
    <col min="4617" max="4617" width="14.7109375" style="36" bestFit="1" customWidth="1"/>
    <col min="4618" max="4618" width="11.42578125" style="36"/>
    <col min="4619" max="4619" width="14.7109375" style="36" customWidth="1"/>
    <col min="4620" max="4859" width="11.42578125" style="36"/>
    <col min="4860" max="4860" width="63" style="36" customWidth="1"/>
    <col min="4861" max="4861" width="1.140625" style="36" customWidth="1"/>
    <col min="4862" max="4862" width="18" style="36" bestFit="1" customWidth="1"/>
    <col min="4863" max="4863" width="1" style="36" customWidth="1"/>
    <col min="4864" max="4864" width="18.28515625" style="36" bestFit="1" customWidth="1"/>
    <col min="4865" max="4865" width="1" style="36" customWidth="1"/>
    <col min="4866" max="4866" width="23.5703125" style="36" bestFit="1" customWidth="1"/>
    <col min="4867" max="4867" width="0.7109375" style="36" customWidth="1"/>
    <col min="4868" max="4868" width="26.7109375" style="36" bestFit="1" customWidth="1"/>
    <col min="4869" max="4869" width="2" style="36" bestFit="1" customWidth="1"/>
    <col min="4870" max="4870" width="24.140625" style="36" customWidth="1"/>
    <col min="4871" max="4871" width="16.28515625" style="36" bestFit="1" customWidth="1"/>
    <col min="4872" max="4872" width="11.42578125" style="36"/>
    <col min="4873" max="4873" width="14.7109375" style="36" bestFit="1" customWidth="1"/>
    <col min="4874" max="4874" width="11.42578125" style="36"/>
    <col min="4875" max="4875" width="14.7109375" style="36" customWidth="1"/>
    <col min="4876" max="5115" width="11.42578125" style="36"/>
    <col min="5116" max="5116" width="63" style="36" customWidth="1"/>
    <col min="5117" max="5117" width="1.140625" style="36" customWidth="1"/>
    <col min="5118" max="5118" width="18" style="36" bestFit="1" customWidth="1"/>
    <col min="5119" max="5119" width="1" style="36" customWidth="1"/>
    <col min="5120" max="5120" width="18.28515625" style="36" bestFit="1" customWidth="1"/>
    <col min="5121" max="5121" width="1" style="36" customWidth="1"/>
    <col min="5122" max="5122" width="23.5703125" style="36" bestFit="1" customWidth="1"/>
    <col min="5123" max="5123" width="0.7109375" style="36" customWidth="1"/>
    <col min="5124" max="5124" width="26.7109375" style="36" bestFit="1" customWidth="1"/>
    <col min="5125" max="5125" width="2" style="36" bestFit="1" customWidth="1"/>
    <col min="5126" max="5126" width="24.140625" style="36" customWidth="1"/>
    <col min="5127" max="5127" width="16.28515625" style="36" bestFit="1" customWidth="1"/>
    <col min="5128" max="5128" width="11.42578125" style="36"/>
    <col min="5129" max="5129" width="14.7109375" style="36" bestFit="1" customWidth="1"/>
    <col min="5130" max="5130" width="11.42578125" style="36"/>
    <col min="5131" max="5131" width="14.7109375" style="36" customWidth="1"/>
    <col min="5132" max="5371" width="11.42578125" style="36"/>
    <col min="5372" max="5372" width="63" style="36" customWidth="1"/>
    <col min="5373" max="5373" width="1.140625" style="36" customWidth="1"/>
    <col min="5374" max="5374" width="18" style="36" bestFit="1" customWidth="1"/>
    <col min="5375" max="5375" width="1" style="36" customWidth="1"/>
    <col min="5376" max="5376" width="18.28515625" style="36" bestFit="1" customWidth="1"/>
    <col min="5377" max="5377" width="1" style="36" customWidth="1"/>
    <col min="5378" max="5378" width="23.5703125" style="36" bestFit="1" customWidth="1"/>
    <col min="5379" max="5379" width="0.7109375" style="36" customWidth="1"/>
    <col min="5380" max="5380" width="26.7109375" style="36" bestFit="1" customWidth="1"/>
    <col min="5381" max="5381" width="2" style="36" bestFit="1" customWidth="1"/>
    <col min="5382" max="5382" width="24.140625" style="36" customWidth="1"/>
    <col min="5383" max="5383" width="16.28515625" style="36" bestFit="1" customWidth="1"/>
    <col min="5384" max="5384" width="11.42578125" style="36"/>
    <col min="5385" max="5385" width="14.7109375" style="36" bestFit="1" customWidth="1"/>
    <col min="5386" max="5386" width="11.42578125" style="36"/>
    <col min="5387" max="5387" width="14.7109375" style="36" customWidth="1"/>
    <col min="5388" max="5627" width="11.42578125" style="36"/>
    <col min="5628" max="5628" width="63" style="36" customWidth="1"/>
    <col min="5629" max="5629" width="1.140625" style="36" customWidth="1"/>
    <col min="5630" max="5630" width="18" style="36" bestFit="1" customWidth="1"/>
    <col min="5631" max="5631" width="1" style="36" customWidth="1"/>
    <col min="5632" max="5632" width="18.28515625" style="36" bestFit="1" customWidth="1"/>
    <col min="5633" max="5633" width="1" style="36" customWidth="1"/>
    <col min="5634" max="5634" width="23.5703125" style="36" bestFit="1" customWidth="1"/>
    <col min="5635" max="5635" width="0.7109375" style="36" customWidth="1"/>
    <col min="5636" max="5636" width="26.7109375" style="36" bestFit="1" customWidth="1"/>
    <col min="5637" max="5637" width="2" style="36" bestFit="1" customWidth="1"/>
    <col min="5638" max="5638" width="24.140625" style="36" customWidth="1"/>
    <col min="5639" max="5639" width="16.28515625" style="36" bestFit="1" customWidth="1"/>
    <col min="5640" max="5640" width="11.42578125" style="36"/>
    <col min="5641" max="5641" width="14.7109375" style="36" bestFit="1" customWidth="1"/>
    <col min="5642" max="5642" width="11.42578125" style="36"/>
    <col min="5643" max="5643" width="14.7109375" style="36" customWidth="1"/>
    <col min="5644" max="5883" width="11.42578125" style="36"/>
    <col min="5884" max="5884" width="63" style="36" customWidth="1"/>
    <col min="5885" max="5885" width="1.140625" style="36" customWidth="1"/>
    <col min="5886" max="5886" width="18" style="36" bestFit="1" customWidth="1"/>
    <col min="5887" max="5887" width="1" style="36" customWidth="1"/>
    <col min="5888" max="5888" width="18.28515625" style="36" bestFit="1" customWidth="1"/>
    <col min="5889" max="5889" width="1" style="36" customWidth="1"/>
    <col min="5890" max="5890" width="23.5703125" style="36" bestFit="1" customWidth="1"/>
    <col min="5891" max="5891" width="0.7109375" style="36" customWidth="1"/>
    <col min="5892" max="5892" width="26.7109375" style="36" bestFit="1" customWidth="1"/>
    <col min="5893" max="5893" width="2" style="36" bestFit="1" customWidth="1"/>
    <col min="5894" max="5894" width="24.140625" style="36" customWidth="1"/>
    <col min="5895" max="5895" width="16.28515625" style="36" bestFit="1" customWidth="1"/>
    <col min="5896" max="5896" width="11.42578125" style="36"/>
    <col min="5897" max="5897" width="14.7109375" style="36" bestFit="1" customWidth="1"/>
    <col min="5898" max="5898" width="11.42578125" style="36"/>
    <col min="5899" max="5899" width="14.7109375" style="36" customWidth="1"/>
    <col min="5900" max="6139" width="11.42578125" style="36"/>
    <col min="6140" max="6140" width="63" style="36" customWidth="1"/>
    <col min="6141" max="6141" width="1.140625" style="36" customWidth="1"/>
    <col min="6142" max="6142" width="18" style="36" bestFit="1" customWidth="1"/>
    <col min="6143" max="6143" width="1" style="36" customWidth="1"/>
    <col min="6144" max="6144" width="18.28515625" style="36" bestFit="1" customWidth="1"/>
    <col min="6145" max="6145" width="1" style="36" customWidth="1"/>
    <col min="6146" max="6146" width="23.5703125" style="36" bestFit="1" customWidth="1"/>
    <col min="6147" max="6147" width="0.7109375" style="36" customWidth="1"/>
    <col min="6148" max="6148" width="26.7109375" style="36" bestFit="1" customWidth="1"/>
    <col min="6149" max="6149" width="2" style="36" bestFit="1" customWidth="1"/>
    <col min="6150" max="6150" width="24.140625" style="36" customWidth="1"/>
    <col min="6151" max="6151" width="16.28515625" style="36" bestFit="1" customWidth="1"/>
    <col min="6152" max="6152" width="11.42578125" style="36"/>
    <col min="6153" max="6153" width="14.7109375" style="36" bestFit="1" customWidth="1"/>
    <col min="6154" max="6154" width="11.42578125" style="36"/>
    <col min="6155" max="6155" width="14.7109375" style="36" customWidth="1"/>
    <col min="6156" max="6395" width="11.42578125" style="36"/>
    <col min="6396" max="6396" width="63" style="36" customWidth="1"/>
    <col min="6397" max="6397" width="1.140625" style="36" customWidth="1"/>
    <col min="6398" max="6398" width="18" style="36" bestFit="1" customWidth="1"/>
    <col min="6399" max="6399" width="1" style="36" customWidth="1"/>
    <col min="6400" max="6400" width="18.28515625" style="36" bestFit="1" customWidth="1"/>
    <col min="6401" max="6401" width="1" style="36" customWidth="1"/>
    <col min="6402" max="6402" width="23.5703125" style="36" bestFit="1" customWidth="1"/>
    <col min="6403" max="6403" width="0.7109375" style="36" customWidth="1"/>
    <col min="6404" max="6404" width="26.7109375" style="36" bestFit="1" customWidth="1"/>
    <col min="6405" max="6405" width="2" style="36" bestFit="1" customWidth="1"/>
    <col min="6406" max="6406" width="24.140625" style="36" customWidth="1"/>
    <col min="6407" max="6407" width="16.28515625" style="36" bestFit="1" customWidth="1"/>
    <col min="6408" max="6408" width="11.42578125" style="36"/>
    <col min="6409" max="6409" width="14.7109375" style="36" bestFit="1" customWidth="1"/>
    <col min="6410" max="6410" width="11.42578125" style="36"/>
    <col min="6411" max="6411" width="14.7109375" style="36" customWidth="1"/>
    <col min="6412" max="6651" width="11.42578125" style="36"/>
    <col min="6652" max="6652" width="63" style="36" customWidth="1"/>
    <col min="6653" max="6653" width="1.140625" style="36" customWidth="1"/>
    <col min="6654" max="6654" width="18" style="36" bestFit="1" customWidth="1"/>
    <col min="6655" max="6655" width="1" style="36" customWidth="1"/>
    <col min="6656" max="6656" width="18.28515625" style="36" bestFit="1" customWidth="1"/>
    <col min="6657" max="6657" width="1" style="36" customWidth="1"/>
    <col min="6658" max="6658" width="23.5703125" style="36" bestFit="1" customWidth="1"/>
    <col min="6659" max="6659" width="0.7109375" style="36" customWidth="1"/>
    <col min="6660" max="6660" width="26.7109375" style="36" bestFit="1" customWidth="1"/>
    <col min="6661" max="6661" width="2" style="36" bestFit="1" customWidth="1"/>
    <col min="6662" max="6662" width="24.140625" style="36" customWidth="1"/>
    <col min="6663" max="6663" width="16.28515625" style="36" bestFit="1" customWidth="1"/>
    <col min="6664" max="6664" width="11.42578125" style="36"/>
    <col min="6665" max="6665" width="14.7109375" style="36" bestFit="1" customWidth="1"/>
    <col min="6666" max="6666" width="11.42578125" style="36"/>
    <col min="6667" max="6667" width="14.7109375" style="36" customWidth="1"/>
    <col min="6668" max="6907" width="11.42578125" style="36"/>
    <col min="6908" max="6908" width="63" style="36" customWidth="1"/>
    <col min="6909" max="6909" width="1.140625" style="36" customWidth="1"/>
    <col min="6910" max="6910" width="18" style="36" bestFit="1" customWidth="1"/>
    <col min="6911" max="6911" width="1" style="36" customWidth="1"/>
    <col min="6912" max="6912" width="18.28515625" style="36" bestFit="1" customWidth="1"/>
    <col min="6913" max="6913" width="1" style="36" customWidth="1"/>
    <col min="6914" max="6914" width="23.5703125" style="36" bestFit="1" customWidth="1"/>
    <col min="6915" max="6915" width="0.7109375" style="36" customWidth="1"/>
    <col min="6916" max="6916" width="26.7109375" style="36" bestFit="1" customWidth="1"/>
    <col min="6917" max="6917" width="2" style="36" bestFit="1" customWidth="1"/>
    <col min="6918" max="6918" width="24.140625" style="36" customWidth="1"/>
    <col min="6919" max="6919" width="16.28515625" style="36" bestFit="1" customWidth="1"/>
    <col min="6920" max="6920" width="11.42578125" style="36"/>
    <col min="6921" max="6921" width="14.7109375" style="36" bestFit="1" customWidth="1"/>
    <col min="6922" max="6922" width="11.42578125" style="36"/>
    <col min="6923" max="6923" width="14.7109375" style="36" customWidth="1"/>
    <col min="6924" max="7163" width="11.42578125" style="36"/>
    <col min="7164" max="7164" width="63" style="36" customWidth="1"/>
    <col min="7165" max="7165" width="1.140625" style="36" customWidth="1"/>
    <col min="7166" max="7166" width="18" style="36" bestFit="1" customWidth="1"/>
    <col min="7167" max="7167" width="1" style="36" customWidth="1"/>
    <col min="7168" max="7168" width="18.28515625" style="36" bestFit="1" customWidth="1"/>
    <col min="7169" max="7169" width="1" style="36" customWidth="1"/>
    <col min="7170" max="7170" width="23.5703125" style="36" bestFit="1" customWidth="1"/>
    <col min="7171" max="7171" width="0.7109375" style="36" customWidth="1"/>
    <col min="7172" max="7172" width="26.7109375" style="36" bestFit="1" customWidth="1"/>
    <col min="7173" max="7173" width="2" style="36" bestFit="1" customWidth="1"/>
    <col min="7174" max="7174" width="24.140625" style="36" customWidth="1"/>
    <col min="7175" max="7175" width="16.28515625" style="36" bestFit="1" customWidth="1"/>
    <col min="7176" max="7176" width="11.42578125" style="36"/>
    <col min="7177" max="7177" width="14.7109375" style="36" bestFit="1" customWidth="1"/>
    <col min="7178" max="7178" width="11.42578125" style="36"/>
    <col min="7179" max="7179" width="14.7109375" style="36" customWidth="1"/>
    <col min="7180" max="7419" width="11.42578125" style="36"/>
    <col min="7420" max="7420" width="63" style="36" customWidth="1"/>
    <col min="7421" max="7421" width="1.140625" style="36" customWidth="1"/>
    <col min="7422" max="7422" width="18" style="36" bestFit="1" customWidth="1"/>
    <col min="7423" max="7423" width="1" style="36" customWidth="1"/>
    <col min="7424" max="7424" width="18.28515625" style="36" bestFit="1" customWidth="1"/>
    <col min="7425" max="7425" width="1" style="36" customWidth="1"/>
    <col min="7426" max="7426" width="23.5703125" style="36" bestFit="1" customWidth="1"/>
    <col min="7427" max="7427" width="0.7109375" style="36" customWidth="1"/>
    <col min="7428" max="7428" width="26.7109375" style="36" bestFit="1" customWidth="1"/>
    <col min="7429" max="7429" width="2" style="36" bestFit="1" customWidth="1"/>
    <col min="7430" max="7430" width="24.140625" style="36" customWidth="1"/>
    <col min="7431" max="7431" width="16.28515625" style="36" bestFit="1" customWidth="1"/>
    <col min="7432" max="7432" width="11.42578125" style="36"/>
    <col min="7433" max="7433" width="14.7109375" style="36" bestFit="1" customWidth="1"/>
    <col min="7434" max="7434" width="11.42578125" style="36"/>
    <col min="7435" max="7435" width="14.7109375" style="36" customWidth="1"/>
    <col min="7436" max="7675" width="11.42578125" style="36"/>
    <col min="7676" max="7676" width="63" style="36" customWidth="1"/>
    <col min="7677" max="7677" width="1.140625" style="36" customWidth="1"/>
    <col min="7678" max="7678" width="18" style="36" bestFit="1" customWidth="1"/>
    <col min="7679" max="7679" width="1" style="36" customWidth="1"/>
    <col min="7680" max="7680" width="18.28515625" style="36" bestFit="1" customWidth="1"/>
    <col min="7681" max="7681" width="1" style="36" customWidth="1"/>
    <col min="7682" max="7682" width="23.5703125" style="36" bestFit="1" customWidth="1"/>
    <col min="7683" max="7683" width="0.7109375" style="36" customWidth="1"/>
    <col min="7684" max="7684" width="26.7109375" style="36" bestFit="1" customWidth="1"/>
    <col min="7685" max="7685" width="2" style="36" bestFit="1" customWidth="1"/>
    <col min="7686" max="7686" width="24.140625" style="36" customWidth="1"/>
    <col min="7687" max="7687" width="16.28515625" style="36" bestFit="1" customWidth="1"/>
    <col min="7688" max="7688" width="11.42578125" style="36"/>
    <col min="7689" max="7689" width="14.7109375" style="36" bestFit="1" customWidth="1"/>
    <col min="7690" max="7690" width="11.42578125" style="36"/>
    <col min="7691" max="7691" width="14.7109375" style="36" customWidth="1"/>
    <col min="7692" max="7931" width="11.42578125" style="36"/>
    <col min="7932" max="7932" width="63" style="36" customWidth="1"/>
    <col min="7933" max="7933" width="1.140625" style="36" customWidth="1"/>
    <col min="7934" max="7934" width="18" style="36" bestFit="1" customWidth="1"/>
    <col min="7935" max="7935" width="1" style="36" customWidth="1"/>
    <col min="7936" max="7936" width="18.28515625" style="36" bestFit="1" customWidth="1"/>
    <col min="7937" max="7937" width="1" style="36" customWidth="1"/>
    <col min="7938" max="7938" width="23.5703125" style="36" bestFit="1" customWidth="1"/>
    <col min="7939" max="7939" width="0.7109375" style="36" customWidth="1"/>
    <col min="7940" max="7940" width="26.7109375" style="36" bestFit="1" customWidth="1"/>
    <col min="7941" max="7941" width="2" style="36" bestFit="1" customWidth="1"/>
    <col min="7942" max="7942" width="24.140625" style="36" customWidth="1"/>
    <col min="7943" max="7943" width="16.28515625" style="36" bestFit="1" customWidth="1"/>
    <col min="7944" max="7944" width="11.42578125" style="36"/>
    <col min="7945" max="7945" width="14.7109375" style="36" bestFit="1" customWidth="1"/>
    <col min="7946" max="7946" width="11.42578125" style="36"/>
    <col min="7947" max="7947" width="14.7109375" style="36" customWidth="1"/>
    <col min="7948" max="8187" width="11.42578125" style="36"/>
    <col min="8188" max="8188" width="63" style="36" customWidth="1"/>
    <col min="8189" max="8189" width="1.140625" style="36" customWidth="1"/>
    <col min="8190" max="8190" width="18" style="36" bestFit="1" customWidth="1"/>
    <col min="8191" max="8191" width="1" style="36" customWidth="1"/>
    <col min="8192" max="8192" width="18.28515625" style="36" bestFit="1" customWidth="1"/>
    <col min="8193" max="8193" width="1" style="36" customWidth="1"/>
    <col min="8194" max="8194" width="23.5703125" style="36" bestFit="1" customWidth="1"/>
    <col min="8195" max="8195" width="0.7109375" style="36" customWidth="1"/>
    <col min="8196" max="8196" width="26.7109375" style="36" bestFit="1" customWidth="1"/>
    <col min="8197" max="8197" width="2" style="36" bestFit="1" customWidth="1"/>
    <col min="8198" max="8198" width="24.140625" style="36" customWidth="1"/>
    <col min="8199" max="8199" width="16.28515625" style="36" bestFit="1" customWidth="1"/>
    <col min="8200" max="8200" width="11.42578125" style="36"/>
    <col min="8201" max="8201" width="14.7109375" style="36" bestFit="1" customWidth="1"/>
    <col min="8202" max="8202" width="11.42578125" style="36"/>
    <col min="8203" max="8203" width="14.7109375" style="36" customWidth="1"/>
    <col min="8204" max="8443" width="11.42578125" style="36"/>
    <col min="8444" max="8444" width="63" style="36" customWidth="1"/>
    <col min="8445" max="8445" width="1.140625" style="36" customWidth="1"/>
    <col min="8446" max="8446" width="18" style="36" bestFit="1" customWidth="1"/>
    <col min="8447" max="8447" width="1" style="36" customWidth="1"/>
    <col min="8448" max="8448" width="18.28515625" style="36" bestFit="1" customWidth="1"/>
    <col min="8449" max="8449" width="1" style="36" customWidth="1"/>
    <col min="8450" max="8450" width="23.5703125" style="36" bestFit="1" customWidth="1"/>
    <col min="8451" max="8451" width="0.7109375" style="36" customWidth="1"/>
    <col min="8452" max="8452" width="26.7109375" style="36" bestFit="1" customWidth="1"/>
    <col min="8453" max="8453" width="2" style="36" bestFit="1" customWidth="1"/>
    <col min="8454" max="8454" width="24.140625" style="36" customWidth="1"/>
    <col min="8455" max="8455" width="16.28515625" style="36" bestFit="1" customWidth="1"/>
    <col min="8456" max="8456" width="11.42578125" style="36"/>
    <col min="8457" max="8457" width="14.7109375" style="36" bestFit="1" customWidth="1"/>
    <col min="8458" max="8458" width="11.42578125" style="36"/>
    <col min="8459" max="8459" width="14.7109375" style="36" customWidth="1"/>
    <col min="8460" max="8699" width="11.42578125" style="36"/>
    <col min="8700" max="8700" width="63" style="36" customWidth="1"/>
    <col min="8701" max="8701" width="1.140625" style="36" customWidth="1"/>
    <col min="8702" max="8702" width="18" style="36" bestFit="1" customWidth="1"/>
    <col min="8703" max="8703" width="1" style="36" customWidth="1"/>
    <col min="8704" max="8704" width="18.28515625" style="36" bestFit="1" customWidth="1"/>
    <col min="8705" max="8705" width="1" style="36" customWidth="1"/>
    <col min="8706" max="8706" width="23.5703125" style="36" bestFit="1" customWidth="1"/>
    <col min="8707" max="8707" width="0.7109375" style="36" customWidth="1"/>
    <col min="8708" max="8708" width="26.7109375" style="36" bestFit="1" customWidth="1"/>
    <col min="8709" max="8709" width="2" style="36" bestFit="1" customWidth="1"/>
    <col min="8710" max="8710" width="24.140625" style="36" customWidth="1"/>
    <col min="8711" max="8711" width="16.28515625" style="36" bestFit="1" customWidth="1"/>
    <col min="8712" max="8712" width="11.42578125" style="36"/>
    <col min="8713" max="8713" width="14.7109375" style="36" bestFit="1" customWidth="1"/>
    <col min="8714" max="8714" width="11.42578125" style="36"/>
    <col min="8715" max="8715" width="14.7109375" style="36" customWidth="1"/>
    <col min="8716" max="8955" width="11.42578125" style="36"/>
    <col min="8956" max="8956" width="63" style="36" customWidth="1"/>
    <col min="8957" max="8957" width="1.140625" style="36" customWidth="1"/>
    <col min="8958" max="8958" width="18" style="36" bestFit="1" customWidth="1"/>
    <col min="8959" max="8959" width="1" style="36" customWidth="1"/>
    <col min="8960" max="8960" width="18.28515625" style="36" bestFit="1" customWidth="1"/>
    <col min="8961" max="8961" width="1" style="36" customWidth="1"/>
    <col min="8962" max="8962" width="23.5703125" style="36" bestFit="1" customWidth="1"/>
    <col min="8963" max="8963" width="0.7109375" style="36" customWidth="1"/>
    <col min="8964" max="8964" width="26.7109375" style="36" bestFit="1" customWidth="1"/>
    <col min="8965" max="8965" width="2" style="36" bestFit="1" customWidth="1"/>
    <col min="8966" max="8966" width="24.140625" style="36" customWidth="1"/>
    <col min="8967" max="8967" width="16.28515625" style="36" bestFit="1" customWidth="1"/>
    <col min="8968" max="8968" width="11.42578125" style="36"/>
    <col min="8969" max="8969" width="14.7109375" style="36" bestFit="1" customWidth="1"/>
    <col min="8970" max="8970" width="11.42578125" style="36"/>
    <col min="8971" max="8971" width="14.7109375" style="36" customWidth="1"/>
    <col min="8972" max="9211" width="11.42578125" style="36"/>
    <col min="9212" max="9212" width="63" style="36" customWidth="1"/>
    <col min="9213" max="9213" width="1.140625" style="36" customWidth="1"/>
    <col min="9214" max="9214" width="18" style="36" bestFit="1" customWidth="1"/>
    <col min="9215" max="9215" width="1" style="36" customWidth="1"/>
    <col min="9216" max="9216" width="18.28515625" style="36" bestFit="1" customWidth="1"/>
    <col min="9217" max="9217" width="1" style="36" customWidth="1"/>
    <col min="9218" max="9218" width="23.5703125" style="36" bestFit="1" customWidth="1"/>
    <col min="9219" max="9219" width="0.7109375" style="36" customWidth="1"/>
    <col min="9220" max="9220" width="26.7109375" style="36" bestFit="1" customWidth="1"/>
    <col min="9221" max="9221" width="2" style="36" bestFit="1" customWidth="1"/>
    <col min="9222" max="9222" width="24.140625" style="36" customWidth="1"/>
    <col min="9223" max="9223" width="16.28515625" style="36" bestFit="1" customWidth="1"/>
    <col min="9224" max="9224" width="11.42578125" style="36"/>
    <col min="9225" max="9225" width="14.7109375" style="36" bestFit="1" customWidth="1"/>
    <col min="9226" max="9226" width="11.42578125" style="36"/>
    <col min="9227" max="9227" width="14.7109375" style="36" customWidth="1"/>
    <col min="9228" max="9467" width="11.42578125" style="36"/>
    <col min="9468" max="9468" width="63" style="36" customWidth="1"/>
    <col min="9469" max="9469" width="1.140625" style="36" customWidth="1"/>
    <col min="9470" max="9470" width="18" style="36" bestFit="1" customWidth="1"/>
    <col min="9471" max="9471" width="1" style="36" customWidth="1"/>
    <col min="9472" max="9472" width="18.28515625" style="36" bestFit="1" customWidth="1"/>
    <col min="9473" max="9473" width="1" style="36" customWidth="1"/>
    <col min="9474" max="9474" width="23.5703125" style="36" bestFit="1" customWidth="1"/>
    <col min="9475" max="9475" width="0.7109375" style="36" customWidth="1"/>
    <col min="9476" max="9476" width="26.7109375" style="36" bestFit="1" customWidth="1"/>
    <col min="9477" max="9477" width="2" style="36" bestFit="1" customWidth="1"/>
    <col min="9478" max="9478" width="24.140625" style="36" customWidth="1"/>
    <col min="9479" max="9479" width="16.28515625" style="36" bestFit="1" customWidth="1"/>
    <col min="9480" max="9480" width="11.42578125" style="36"/>
    <col min="9481" max="9481" width="14.7109375" style="36" bestFit="1" customWidth="1"/>
    <col min="9482" max="9482" width="11.42578125" style="36"/>
    <col min="9483" max="9483" width="14.7109375" style="36" customWidth="1"/>
    <col min="9484" max="9723" width="11.42578125" style="36"/>
    <col min="9724" max="9724" width="63" style="36" customWidth="1"/>
    <col min="9725" max="9725" width="1.140625" style="36" customWidth="1"/>
    <col min="9726" max="9726" width="18" style="36" bestFit="1" customWidth="1"/>
    <col min="9727" max="9727" width="1" style="36" customWidth="1"/>
    <col min="9728" max="9728" width="18.28515625" style="36" bestFit="1" customWidth="1"/>
    <col min="9729" max="9729" width="1" style="36" customWidth="1"/>
    <col min="9730" max="9730" width="23.5703125" style="36" bestFit="1" customWidth="1"/>
    <col min="9731" max="9731" width="0.7109375" style="36" customWidth="1"/>
    <col min="9732" max="9732" width="26.7109375" style="36" bestFit="1" customWidth="1"/>
    <col min="9733" max="9733" width="2" style="36" bestFit="1" customWidth="1"/>
    <col min="9734" max="9734" width="24.140625" style="36" customWidth="1"/>
    <col min="9735" max="9735" width="16.28515625" style="36" bestFit="1" customWidth="1"/>
    <col min="9736" max="9736" width="11.42578125" style="36"/>
    <col min="9737" max="9737" width="14.7109375" style="36" bestFit="1" customWidth="1"/>
    <col min="9738" max="9738" width="11.42578125" style="36"/>
    <col min="9739" max="9739" width="14.7109375" style="36" customWidth="1"/>
    <col min="9740" max="9979" width="11.42578125" style="36"/>
    <col min="9980" max="9980" width="63" style="36" customWidth="1"/>
    <col min="9981" max="9981" width="1.140625" style="36" customWidth="1"/>
    <col min="9982" max="9982" width="18" style="36" bestFit="1" customWidth="1"/>
    <col min="9983" max="9983" width="1" style="36" customWidth="1"/>
    <col min="9984" max="9984" width="18.28515625" style="36" bestFit="1" customWidth="1"/>
    <col min="9985" max="9985" width="1" style="36" customWidth="1"/>
    <col min="9986" max="9986" width="23.5703125" style="36" bestFit="1" customWidth="1"/>
    <col min="9987" max="9987" width="0.7109375" style="36" customWidth="1"/>
    <col min="9988" max="9988" width="26.7109375" style="36" bestFit="1" customWidth="1"/>
    <col min="9989" max="9989" width="2" style="36" bestFit="1" customWidth="1"/>
    <col min="9990" max="9990" width="24.140625" style="36" customWidth="1"/>
    <col min="9991" max="9991" width="16.28515625" style="36" bestFit="1" customWidth="1"/>
    <col min="9992" max="9992" width="11.42578125" style="36"/>
    <col min="9993" max="9993" width="14.7109375" style="36" bestFit="1" customWidth="1"/>
    <col min="9994" max="9994" width="11.42578125" style="36"/>
    <col min="9995" max="9995" width="14.7109375" style="36" customWidth="1"/>
    <col min="9996" max="10235" width="11.42578125" style="36"/>
    <col min="10236" max="10236" width="63" style="36" customWidth="1"/>
    <col min="10237" max="10237" width="1.140625" style="36" customWidth="1"/>
    <col min="10238" max="10238" width="18" style="36" bestFit="1" customWidth="1"/>
    <col min="10239" max="10239" width="1" style="36" customWidth="1"/>
    <col min="10240" max="10240" width="18.28515625" style="36" bestFit="1" customWidth="1"/>
    <col min="10241" max="10241" width="1" style="36" customWidth="1"/>
    <col min="10242" max="10242" width="23.5703125" style="36" bestFit="1" customWidth="1"/>
    <col min="10243" max="10243" width="0.7109375" style="36" customWidth="1"/>
    <col min="10244" max="10244" width="26.7109375" style="36" bestFit="1" customWidth="1"/>
    <col min="10245" max="10245" width="2" style="36" bestFit="1" customWidth="1"/>
    <col min="10246" max="10246" width="24.140625" style="36" customWidth="1"/>
    <col min="10247" max="10247" width="16.28515625" style="36" bestFit="1" customWidth="1"/>
    <col min="10248" max="10248" width="11.42578125" style="36"/>
    <col min="10249" max="10249" width="14.7109375" style="36" bestFit="1" customWidth="1"/>
    <col min="10250" max="10250" width="11.42578125" style="36"/>
    <col min="10251" max="10251" width="14.7109375" style="36" customWidth="1"/>
    <col min="10252" max="10491" width="11.42578125" style="36"/>
    <col min="10492" max="10492" width="63" style="36" customWidth="1"/>
    <col min="10493" max="10493" width="1.140625" style="36" customWidth="1"/>
    <col min="10494" max="10494" width="18" style="36" bestFit="1" customWidth="1"/>
    <col min="10495" max="10495" width="1" style="36" customWidth="1"/>
    <col min="10496" max="10496" width="18.28515625" style="36" bestFit="1" customWidth="1"/>
    <col min="10497" max="10497" width="1" style="36" customWidth="1"/>
    <col min="10498" max="10498" width="23.5703125" style="36" bestFit="1" customWidth="1"/>
    <col min="10499" max="10499" width="0.7109375" style="36" customWidth="1"/>
    <col min="10500" max="10500" width="26.7109375" style="36" bestFit="1" customWidth="1"/>
    <col min="10501" max="10501" width="2" style="36" bestFit="1" customWidth="1"/>
    <col min="10502" max="10502" width="24.140625" style="36" customWidth="1"/>
    <col min="10503" max="10503" width="16.28515625" style="36" bestFit="1" customWidth="1"/>
    <col min="10504" max="10504" width="11.42578125" style="36"/>
    <col min="10505" max="10505" width="14.7109375" style="36" bestFit="1" customWidth="1"/>
    <col min="10506" max="10506" width="11.42578125" style="36"/>
    <col min="10507" max="10507" width="14.7109375" style="36" customWidth="1"/>
    <col min="10508" max="10747" width="11.42578125" style="36"/>
    <col min="10748" max="10748" width="63" style="36" customWidth="1"/>
    <col min="10749" max="10749" width="1.140625" style="36" customWidth="1"/>
    <col min="10750" max="10750" width="18" style="36" bestFit="1" customWidth="1"/>
    <col min="10751" max="10751" width="1" style="36" customWidth="1"/>
    <col min="10752" max="10752" width="18.28515625" style="36" bestFit="1" customWidth="1"/>
    <col min="10753" max="10753" width="1" style="36" customWidth="1"/>
    <col min="10754" max="10754" width="23.5703125" style="36" bestFit="1" customWidth="1"/>
    <col min="10755" max="10755" width="0.7109375" style="36" customWidth="1"/>
    <col min="10756" max="10756" width="26.7109375" style="36" bestFit="1" customWidth="1"/>
    <col min="10757" max="10757" width="2" style="36" bestFit="1" customWidth="1"/>
    <col min="10758" max="10758" width="24.140625" style="36" customWidth="1"/>
    <col min="10759" max="10759" width="16.28515625" style="36" bestFit="1" customWidth="1"/>
    <col min="10760" max="10760" width="11.42578125" style="36"/>
    <col min="10761" max="10761" width="14.7109375" style="36" bestFit="1" customWidth="1"/>
    <col min="10762" max="10762" width="11.42578125" style="36"/>
    <col min="10763" max="10763" width="14.7109375" style="36" customWidth="1"/>
    <col min="10764" max="11003" width="11.42578125" style="36"/>
    <col min="11004" max="11004" width="63" style="36" customWidth="1"/>
    <col min="11005" max="11005" width="1.140625" style="36" customWidth="1"/>
    <col min="11006" max="11006" width="18" style="36" bestFit="1" customWidth="1"/>
    <col min="11007" max="11007" width="1" style="36" customWidth="1"/>
    <col min="11008" max="11008" width="18.28515625" style="36" bestFit="1" customWidth="1"/>
    <col min="11009" max="11009" width="1" style="36" customWidth="1"/>
    <col min="11010" max="11010" width="23.5703125" style="36" bestFit="1" customWidth="1"/>
    <col min="11011" max="11011" width="0.7109375" style="36" customWidth="1"/>
    <col min="11012" max="11012" width="26.7109375" style="36" bestFit="1" customWidth="1"/>
    <col min="11013" max="11013" width="2" style="36" bestFit="1" customWidth="1"/>
    <col min="11014" max="11014" width="24.140625" style="36" customWidth="1"/>
    <col min="11015" max="11015" width="16.28515625" style="36" bestFit="1" customWidth="1"/>
    <col min="11016" max="11016" width="11.42578125" style="36"/>
    <col min="11017" max="11017" width="14.7109375" style="36" bestFit="1" customWidth="1"/>
    <col min="11018" max="11018" width="11.42578125" style="36"/>
    <col min="11019" max="11019" width="14.7109375" style="36" customWidth="1"/>
    <col min="11020" max="11259" width="11.42578125" style="36"/>
    <col min="11260" max="11260" width="63" style="36" customWidth="1"/>
    <col min="11261" max="11261" width="1.140625" style="36" customWidth="1"/>
    <col min="11262" max="11262" width="18" style="36" bestFit="1" customWidth="1"/>
    <col min="11263" max="11263" width="1" style="36" customWidth="1"/>
    <col min="11264" max="11264" width="18.28515625" style="36" bestFit="1" customWidth="1"/>
    <col min="11265" max="11265" width="1" style="36" customWidth="1"/>
    <col min="11266" max="11266" width="23.5703125" style="36" bestFit="1" customWidth="1"/>
    <col min="11267" max="11267" width="0.7109375" style="36" customWidth="1"/>
    <col min="11268" max="11268" width="26.7109375" style="36" bestFit="1" customWidth="1"/>
    <col min="11269" max="11269" width="2" style="36" bestFit="1" customWidth="1"/>
    <col min="11270" max="11270" width="24.140625" style="36" customWidth="1"/>
    <col min="11271" max="11271" width="16.28515625" style="36" bestFit="1" customWidth="1"/>
    <col min="11272" max="11272" width="11.42578125" style="36"/>
    <col min="11273" max="11273" width="14.7109375" style="36" bestFit="1" customWidth="1"/>
    <col min="11274" max="11274" width="11.42578125" style="36"/>
    <col min="11275" max="11275" width="14.7109375" style="36" customWidth="1"/>
    <col min="11276" max="11515" width="11.42578125" style="36"/>
    <col min="11516" max="11516" width="63" style="36" customWidth="1"/>
    <col min="11517" max="11517" width="1.140625" style="36" customWidth="1"/>
    <col min="11518" max="11518" width="18" style="36" bestFit="1" customWidth="1"/>
    <col min="11519" max="11519" width="1" style="36" customWidth="1"/>
    <col min="11520" max="11520" width="18.28515625" style="36" bestFit="1" customWidth="1"/>
    <col min="11521" max="11521" width="1" style="36" customWidth="1"/>
    <col min="11522" max="11522" width="23.5703125" style="36" bestFit="1" customWidth="1"/>
    <col min="11523" max="11523" width="0.7109375" style="36" customWidth="1"/>
    <col min="11524" max="11524" width="26.7109375" style="36" bestFit="1" customWidth="1"/>
    <col min="11525" max="11525" width="2" style="36" bestFit="1" customWidth="1"/>
    <col min="11526" max="11526" width="24.140625" style="36" customWidth="1"/>
    <col min="11527" max="11527" width="16.28515625" style="36" bestFit="1" customWidth="1"/>
    <col min="11528" max="11528" width="11.42578125" style="36"/>
    <col min="11529" max="11529" width="14.7109375" style="36" bestFit="1" customWidth="1"/>
    <col min="11530" max="11530" width="11.42578125" style="36"/>
    <col min="11531" max="11531" width="14.7109375" style="36" customWidth="1"/>
    <col min="11532" max="11771" width="11.42578125" style="36"/>
    <col min="11772" max="11772" width="63" style="36" customWidth="1"/>
    <col min="11773" max="11773" width="1.140625" style="36" customWidth="1"/>
    <col min="11774" max="11774" width="18" style="36" bestFit="1" customWidth="1"/>
    <col min="11775" max="11775" width="1" style="36" customWidth="1"/>
    <col min="11776" max="11776" width="18.28515625" style="36" bestFit="1" customWidth="1"/>
    <col min="11777" max="11777" width="1" style="36" customWidth="1"/>
    <col min="11778" max="11778" width="23.5703125" style="36" bestFit="1" customWidth="1"/>
    <col min="11779" max="11779" width="0.7109375" style="36" customWidth="1"/>
    <col min="11780" max="11780" width="26.7109375" style="36" bestFit="1" customWidth="1"/>
    <col min="11781" max="11781" width="2" style="36" bestFit="1" customWidth="1"/>
    <col min="11782" max="11782" width="24.140625" style="36" customWidth="1"/>
    <col min="11783" max="11783" width="16.28515625" style="36" bestFit="1" customWidth="1"/>
    <col min="11784" max="11784" width="11.42578125" style="36"/>
    <col min="11785" max="11785" width="14.7109375" style="36" bestFit="1" customWidth="1"/>
    <col min="11786" max="11786" width="11.42578125" style="36"/>
    <col min="11787" max="11787" width="14.7109375" style="36" customWidth="1"/>
    <col min="11788" max="12027" width="11.42578125" style="36"/>
    <col min="12028" max="12028" width="63" style="36" customWidth="1"/>
    <col min="12029" max="12029" width="1.140625" style="36" customWidth="1"/>
    <col min="12030" max="12030" width="18" style="36" bestFit="1" customWidth="1"/>
    <col min="12031" max="12031" width="1" style="36" customWidth="1"/>
    <col min="12032" max="12032" width="18.28515625" style="36" bestFit="1" customWidth="1"/>
    <col min="12033" max="12033" width="1" style="36" customWidth="1"/>
    <col min="12034" max="12034" width="23.5703125" style="36" bestFit="1" customWidth="1"/>
    <col min="12035" max="12035" width="0.7109375" style="36" customWidth="1"/>
    <col min="12036" max="12036" width="26.7109375" style="36" bestFit="1" customWidth="1"/>
    <col min="12037" max="12037" width="2" style="36" bestFit="1" customWidth="1"/>
    <col min="12038" max="12038" width="24.140625" style="36" customWidth="1"/>
    <col min="12039" max="12039" width="16.28515625" style="36" bestFit="1" customWidth="1"/>
    <col min="12040" max="12040" width="11.42578125" style="36"/>
    <col min="12041" max="12041" width="14.7109375" style="36" bestFit="1" customWidth="1"/>
    <col min="12042" max="12042" width="11.42578125" style="36"/>
    <col min="12043" max="12043" width="14.7109375" style="36" customWidth="1"/>
    <col min="12044" max="12283" width="11.42578125" style="36"/>
    <col min="12284" max="12284" width="63" style="36" customWidth="1"/>
    <col min="12285" max="12285" width="1.140625" style="36" customWidth="1"/>
    <col min="12286" max="12286" width="18" style="36" bestFit="1" customWidth="1"/>
    <col min="12287" max="12287" width="1" style="36" customWidth="1"/>
    <col min="12288" max="12288" width="18.28515625" style="36" bestFit="1" customWidth="1"/>
    <col min="12289" max="12289" width="1" style="36" customWidth="1"/>
    <col min="12290" max="12290" width="23.5703125" style="36" bestFit="1" customWidth="1"/>
    <col min="12291" max="12291" width="0.7109375" style="36" customWidth="1"/>
    <col min="12292" max="12292" width="26.7109375" style="36" bestFit="1" customWidth="1"/>
    <col min="12293" max="12293" width="2" style="36" bestFit="1" customWidth="1"/>
    <col min="12294" max="12294" width="24.140625" style="36" customWidth="1"/>
    <col min="12295" max="12295" width="16.28515625" style="36" bestFit="1" customWidth="1"/>
    <col min="12296" max="12296" width="11.42578125" style="36"/>
    <col min="12297" max="12297" width="14.7109375" style="36" bestFit="1" customWidth="1"/>
    <col min="12298" max="12298" width="11.42578125" style="36"/>
    <col min="12299" max="12299" width="14.7109375" style="36" customWidth="1"/>
    <col min="12300" max="12539" width="11.42578125" style="36"/>
    <col min="12540" max="12540" width="63" style="36" customWidth="1"/>
    <col min="12541" max="12541" width="1.140625" style="36" customWidth="1"/>
    <col min="12542" max="12542" width="18" style="36" bestFit="1" customWidth="1"/>
    <col min="12543" max="12543" width="1" style="36" customWidth="1"/>
    <col min="12544" max="12544" width="18.28515625" style="36" bestFit="1" customWidth="1"/>
    <col min="12545" max="12545" width="1" style="36" customWidth="1"/>
    <col min="12546" max="12546" width="23.5703125" style="36" bestFit="1" customWidth="1"/>
    <col min="12547" max="12547" width="0.7109375" style="36" customWidth="1"/>
    <col min="12548" max="12548" width="26.7109375" style="36" bestFit="1" customWidth="1"/>
    <col min="12549" max="12549" width="2" style="36" bestFit="1" customWidth="1"/>
    <col min="12550" max="12550" width="24.140625" style="36" customWidth="1"/>
    <col min="12551" max="12551" width="16.28515625" style="36" bestFit="1" customWidth="1"/>
    <col min="12552" max="12552" width="11.42578125" style="36"/>
    <col min="12553" max="12553" width="14.7109375" style="36" bestFit="1" customWidth="1"/>
    <col min="12554" max="12554" width="11.42578125" style="36"/>
    <col min="12555" max="12555" width="14.7109375" style="36" customWidth="1"/>
    <col min="12556" max="12795" width="11.42578125" style="36"/>
    <col min="12796" max="12796" width="63" style="36" customWidth="1"/>
    <col min="12797" max="12797" width="1.140625" style="36" customWidth="1"/>
    <col min="12798" max="12798" width="18" style="36" bestFit="1" customWidth="1"/>
    <col min="12799" max="12799" width="1" style="36" customWidth="1"/>
    <col min="12800" max="12800" width="18.28515625" style="36" bestFit="1" customWidth="1"/>
    <col min="12801" max="12801" width="1" style="36" customWidth="1"/>
    <col min="12802" max="12802" width="23.5703125" style="36" bestFit="1" customWidth="1"/>
    <col min="12803" max="12803" width="0.7109375" style="36" customWidth="1"/>
    <col min="12804" max="12804" width="26.7109375" style="36" bestFit="1" customWidth="1"/>
    <col min="12805" max="12805" width="2" style="36" bestFit="1" customWidth="1"/>
    <col min="12806" max="12806" width="24.140625" style="36" customWidth="1"/>
    <col min="12807" max="12807" width="16.28515625" style="36" bestFit="1" customWidth="1"/>
    <col min="12808" max="12808" width="11.42578125" style="36"/>
    <col min="12809" max="12809" width="14.7109375" style="36" bestFit="1" customWidth="1"/>
    <col min="12810" max="12810" width="11.42578125" style="36"/>
    <col min="12811" max="12811" width="14.7109375" style="36" customWidth="1"/>
    <col min="12812" max="13051" width="11.42578125" style="36"/>
    <col min="13052" max="13052" width="63" style="36" customWidth="1"/>
    <col min="13053" max="13053" width="1.140625" style="36" customWidth="1"/>
    <col min="13054" max="13054" width="18" style="36" bestFit="1" customWidth="1"/>
    <col min="13055" max="13055" width="1" style="36" customWidth="1"/>
    <col min="13056" max="13056" width="18.28515625" style="36" bestFit="1" customWidth="1"/>
    <col min="13057" max="13057" width="1" style="36" customWidth="1"/>
    <col min="13058" max="13058" width="23.5703125" style="36" bestFit="1" customWidth="1"/>
    <col min="13059" max="13059" width="0.7109375" style="36" customWidth="1"/>
    <col min="13060" max="13060" width="26.7109375" style="36" bestFit="1" customWidth="1"/>
    <col min="13061" max="13061" width="2" style="36" bestFit="1" customWidth="1"/>
    <col min="13062" max="13062" width="24.140625" style="36" customWidth="1"/>
    <col min="13063" max="13063" width="16.28515625" style="36" bestFit="1" customWidth="1"/>
    <col min="13064" max="13064" width="11.42578125" style="36"/>
    <col min="13065" max="13065" width="14.7109375" style="36" bestFit="1" customWidth="1"/>
    <col min="13066" max="13066" width="11.42578125" style="36"/>
    <col min="13067" max="13067" width="14.7109375" style="36" customWidth="1"/>
    <col min="13068" max="13307" width="11.42578125" style="36"/>
    <col min="13308" max="13308" width="63" style="36" customWidth="1"/>
    <col min="13309" max="13309" width="1.140625" style="36" customWidth="1"/>
    <col min="13310" max="13310" width="18" style="36" bestFit="1" customWidth="1"/>
    <col min="13311" max="13311" width="1" style="36" customWidth="1"/>
    <col min="13312" max="13312" width="18.28515625" style="36" bestFit="1" customWidth="1"/>
    <col min="13313" max="13313" width="1" style="36" customWidth="1"/>
    <col min="13314" max="13314" width="23.5703125" style="36" bestFit="1" customWidth="1"/>
    <col min="13315" max="13315" width="0.7109375" style="36" customWidth="1"/>
    <col min="13316" max="13316" width="26.7109375" style="36" bestFit="1" customWidth="1"/>
    <col min="13317" max="13317" width="2" style="36" bestFit="1" customWidth="1"/>
    <col min="13318" max="13318" width="24.140625" style="36" customWidth="1"/>
    <col min="13319" max="13319" width="16.28515625" style="36" bestFit="1" customWidth="1"/>
    <col min="13320" max="13320" width="11.42578125" style="36"/>
    <col min="13321" max="13321" width="14.7109375" style="36" bestFit="1" customWidth="1"/>
    <col min="13322" max="13322" width="11.42578125" style="36"/>
    <col min="13323" max="13323" width="14.7109375" style="36" customWidth="1"/>
    <col min="13324" max="13563" width="11.42578125" style="36"/>
    <col min="13564" max="13564" width="63" style="36" customWidth="1"/>
    <col min="13565" max="13565" width="1.140625" style="36" customWidth="1"/>
    <col min="13566" max="13566" width="18" style="36" bestFit="1" customWidth="1"/>
    <col min="13567" max="13567" width="1" style="36" customWidth="1"/>
    <col min="13568" max="13568" width="18.28515625" style="36" bestFit="1" customWidth="1"/>
    <col min="13569" max="13569" width="1" style="36" customWidth="1"/>
    <col min="13570" max="13570" width="23.5703125" style="36" bestFit="1" customWidth="1"/>
    <col min="13571" max="13571" width="0.7109375" style="36" customWidth="1"/>
    <col min="13572" max="13572" width="26.7109375" style="36" bestFit="1" customWidth="1"/>
    <col min="13573" max="13573" width="2" style="36" bestFit="1" customWidth="1"/>
    <col min="13574" max="13574" width="24.140625" style="36" customWidth="1"/>
    <col min="13575" max="13575" width="16.28515625" style="36" bestFit="1" customWidth="1"/>
    <col min="13576" max="13576" width="11.42578125" style="36"/>
    <col min="13577" max="13577" width="14.7109375" style="36" bestFit="1" customWidth="1"/>
    <col min="13578" max="13578" width="11.42578125" style="36"/>
    <col min="13579" max="13579" width="14.7109375" style="36" customWidth="1"/>
    <col min="13580" max="13819" width="11.42578125" style="36"/>
    <col min="13820" max="13820" width="63" style="36" customWidth="1"/>
    <col min="13821" max="13821" width="1.140625" style="36" customWidth="1"/>
    <col min="13822" max="13822" width="18" style="36" bestFit="1" customWidth="1"/>
    <col min="13823" max="13823" width="1" style="36" customWidth="1"/>
    <col min="13824" max="13824" width="18.28515625" style="36" bestFit="1" customWidth="1"/>
    <col min="13825" max="13825" width="1" style="36" customWidth="1"/>
    <col min="13826" max="13826" width="23.5703125" style="36" bestFit="1" customWidth="1"/>
    <col min="13827" max="13827" width="0.7109375" style="36" customWidth="1"/>
    <col min="13828" max="13828" width="26.7109375" style="36" bestFit="1" customWidth="1"/>
    <col min="13829" max="13829" width="2" style="36" bestFit="1" customWidth="1"/>
    <col min="13830" max="13830" width="24.140625" style="36" customWidth="1"/>
    <col min="13831" max="13831" width="16.28515625" style="36" bestFit="1" customWidth="1"/>
    <col min="13832" max="13832" width="11.42578125" style="36"/>
    <col min="13833" max="13833" width="14.7109375" style="36" bestFit="1" customWidth="1"/>
    <col min="13834" max="13834" width="11.42578125" style="36"/>
    <col min="13835" max="13835" width="14.7109375" style="36" customWidth="1"/>
    <col min="13836" max="14075" width="11.42578125" style="36"/>
    <col min="14076" max="14076" width="63" style="36" customWidth="1"/>
    <col min="14077" max="14077" width="1.140625" style="36" customWidth="1"/>
    <col min="14078" max="14078" width="18" style="36" bestFit="1" customWidth="1"/>
    <col min="14079" max="14079" width="1" style="36" customWidth="1"/>
    <col min="14080" max="14080" width="18.28515625" style="36" bestFit="1" customWidth="1"/>
    <col min="14081" max="14081" width="1" style="36" customWidth="1"/>
    <col min="14082" max="14082" width="23.5703125" style="36" bestFit="1" customWidth="1"/>
    <col min="14083" max="14083" width="0.7109375" style="36" customWidth="1"/>
    <col min="14084" max="14084" width="26.7109375" style="36" bestFit="1" customWidth="1"/>
    <col min="14085" max="14085" width="2" style="36" bestFit="1" customWidth="1"/>
    <col min="14086" max="14086" width="24.140625" style="36" customWidth="1"/>
    <col min="14087" max="14087" width="16.28515625" style="36" bestFit="1" customWidth="1"/>
    <col min="14088" max="14088" width="11.42578125" style="36"/>
    <col min="14089" max="14089" width="14.7109375" style="36" bestFit="1" customWidth="1"/>
    <col min="14090" max="14090" width="11.42578125" style="36"/>
    <col min="14091" max="14091" width="14.7109375" style="36" customWidth="1"/>
    <col min="14092" max="14331" width="11.42578125" style="36"/>
    <col min="14332" max="14332" width="63" style="36" customWidth="1"/>
    <col min="14333" max="14333" width="1.140625" style="36" customWidth="1"/>
    <col min="14334" max="14334" width="18" style="36" bestFit="1" customWidth="1"/>
    <col min="14335" max="14335" width="1" style="36" customWidth="1"/>
    <col min="14336" max="14336" width="18.28515625" style="36" bestFit="1" customWidth="1"/>
    <col min="14337" max="14337" width="1" style="36" customWidth="1"/>
    <col min="14338" max="14338" width="23.5703125" style="36" bestFit="1" customWidth="1"/>
    <col min="14339" max="14339" width="0.7109375" style="36" customWidth="1"/>
    <col min="14340" max="14340" width="26.7109375" style="36" bestFit="1" customWidth="1"/>
    <col min="14341" max="14341" width="2" style="36" bestFit="1" customWidth="1"/>
    <col min="14342" max="14342" width="24.140625" style="36" customWidth="1"/>
    <col min="14343" max="14343" width="16.28515625" style="36" bestFit="1" customWidth="1"/>
    <col min="14344" max="14344" width="11.42578125" style="36"/>
    <col min="14345" max="14345" width="14.7109375" style="36" bestFit="1" customWidth="1"/>
    <col min="14346" max="14346" width="11.42578125" style="36"/>
    <col min="14347" max="14347" width="14.7109375" style="36" customWidth="1"/>
    <col min="14348" max="14587" width="11.42578125" style="36"/>
    <col min="14588" max="14588" width="63" style="36" customWidth="1"/>
    <col min="14589" max="14589" width="1.140625" style="36" customWidth="1"/>
    <col min="14590" max="14590" width="18" style="36" bestFit="1" customWidth="1"/>
    <col min="14591" max="14591" width="1" style="36" customWidth="1"/>
    <col min="14592" max="14592" width="18.28515625" style="36" bestFit="1" customWidth="1"/>
    <col min="14593" max="14593" width="1" style="36" customWidth="1"/>
    <col min="14594" max="14594" width="23.5703125" style="36" bestFit="1" customWidth="1"/>
    <col min="14595" max="14595" width="0.7109375" style="36" customWidth="1"/>
    <col min="14596" max="14596" width="26.7109375" style="36" bestFit="1" customWidth="1"/>
    <col min="14597" max="14597" width="2" style="36" bestFit="1" customWidth="1"/>
    <col min="14598" max="14598" width="24.140625" style="36" customWidth="1"/>
    <col min="14599" max="14599" width="16.28515625" style="36" bestFit="1" customWidth="1"/>
    <col min="14600" max="14600" width="11.42578125" style="36"/>
    <col min="14601" max="14601" width="14.7109375" style="36" bestFit="1" customWidth="1"/>
    <col min="14602" max="14602" width="11.42578125" style="36"/>
    <col min="14603" max="14603" width="14.7109375" style="36" customWidth="1"/>
    <col min="14604" max="14843" width="11.42578125" style="36"/>
    <col min="14844" max="14844" width="63" style="36" customWidth="1"/>
    <col min="14845" max="14845" width="1.140625" style="36" customWidth="1"/>
    <col min="14846" max="14846" width="18" style="36" bestFit="1" customWidth="1"/>
    <col min="14847" max="14847" width="1" style="36" customWidth="1"/>
    <col min="14848" max="14848" width="18.28515625" style="36" bestFit="1" customWidth="1"/>
    <col min="14849" max="14849" width="1" style="36" customWidth="1"/>
    <col min="14850" max="14850" width="23.5703125" style="36" bestFit="1" customWidth="1"/>
    <col min="14851" max="14851" width="0.7109375" style="36" customWidth="1"/>
    <col min="14852" max="14852" width="26.7109375" style="36" bestFit="1" customWidth="1"/>
    <col min="14853" max="14853" width="2" style="36" bestFit="1" customWidth="1"/>
    <col min="14854" max="14854" width="24.140625" style="36" customWidth="1"/>
    <col min="14855" max="14855" width="16.28515625" style="36" bestFit="1" customWidth="1"/>
    <col min="14856" max="14856" width="11.42578125" style="36"/>
    <col min="14857" max="14857" width="14.7109375" style="36" bestFit="1" customWidth="1"/>
    <col min="14858" max="14858" width="11.42578125" style="36"/>
    <col min="14859" max="14859" width="14.7109375" style="36" customWidth="1"/>
    <col min="14860" max="15099" width="11.42578125" style="36"/>
    <col min="15100" max="15100" width="63" style="36" customWidth="1"/>
    <col min="15101" max="15101" width="1.140625" style="36" customWidth="1"/>
    <col min="15102" max="15102" width="18" style="36" bestFit="1" customWidth="1"/>
    <col min="15103" max="15103" width="1" style="36" customWidth="1"/>
    <col min="15104" max="15104" width="18.28515625" style="36" bestFit="1" customWidth="1"/>
    <col min="15105" max="15105" width="1" style="36" customWidth="1"/>
    <col min="15106" max="15106" width="23.5703125" style="36" bestFit="1" customWidth="1"/>
    <col min="15107" max="15107" width="0.7109375" style="36" customWidth="1"/>
    <col min="15108" max="15108" width="26.7109375" style="36" bestFit="1" customWidth="1"/>
    <col min="15109" max="15109" width="2" style="36" bestFit="1" customWidth="1"/>
    <col min="15110" max="15110" width="24.140625" style="36" customWidth="1"/>
    <col min="15111" max="15111" width="16.28515625" style="36" bestFit="1" customWidth="1"/>
    <col min="15112" max="15112" width="11.42578125" style="36"/>
    <col min="15113" max="15113" width="14.7109375" style="36" bestFit="1" customWidth="1"/>
    <col min="15114" max="15114" width="11.42578125" style="36"/>
    <col min="15115" max="15115" width="14.7109375" style="36" customWidth="1"/>
    <col min="15116" max="15355" width="11.42578125" style="36"/>
    <col min="15356" max="15356" width="63" style="36" customWidth="1"/>
    <col min="15357" max="15357" width="1.140625" style="36" customWidth="1"/>
    <col min="15358" max="15358" width="18" style="36" bestFit="1" customWidth="1"/>
    <col min="15359" max="15359" width="1" style="36" customWidth="1"/>
    <col min="15360" max="15360" width="18.28515625" style="36" bestFit="1" customWidth="1"/>
    <col min="15361" max="15361" width="1" style="36" customWidth="1"/>
    <col min="15362" max="15362" width="23.5703125" style="36" bestFit="1" customWidth="1"/>
    <col min="15363" max="15363" width="0.7109375" style="36" customWidth="1"/>
    <col min="15364" max="15364" width="26.7109375" style="36" bestFit="1" customWidth="1"/>
    <col min="15365" max="15365" width="2" style="36" bestFit="1" customWidth="1"/>
    <col min="15366" max="15366" width="24.140625" style="36" customWidth="1"/>
    <col min="15367" max="15367" width="16.28515625" style="36" bestFit="1" customWidth="1"/>
    <col min="15368" max="15368" width="11.42578125" style="36"/>
    <col min="15369" max="15369" width="14.7109375" style="36" bestFit="1" customWidth="1"/>
    <col min="15370" max="15370" width="11.42578125" style="36"/>
    <col min="15371" max="15371" width="14.7109375" style="36" customWidth="1"/>
    <col min="15372" max="15611" width="11.42578125" style="36"/>
    <col min="15612" max="15612" width="63" style="36" customWidth="1"/>
    <col min="15613" max="15613" width="1.140625" style="36" customWidth="1"/>
    <col min="15614" max="15614" width="18" style="36" bestFit="1" customWidth="1"/>
    <col min="15615" max="15615" width="1" style="36" customWidth="1"/>
    <col min="15616" max="15616" width="18.28515625" style="36" bestFit="1" customWidth="1"/>
    <col min="15617" max="15617" width="1" style="36" customWidth="1"/>
    <col min="15618" max="15618" width="23.5703125" style="36" bestFit="1" customWidth="1"/>
    <col min="15619" max="15619" width="0.7109375" style="36" customWidth="1"/>
    <col min="15620" max="15620" width="26.7109375" style="36" bestFit="1" customWidth="1"/>
    <col min="15621" max="15621" width="2" style="36" bestFit="1" customWidth="1"/>
    <col min="15622" max="15622" width="24.140625" style="36" customWidth="1"/>
    <col min="15623" max="15623" width="16.28515625" style="36" bestFit="1" customWidth="1"/>
    <col min="15624" max="15624" width="11.42578125" style="36"/>
    <col min="15625" max="15625" width="14.7109375" style="36" bestFit="1" customWidth="1"/>
    <col min="15626" max="15626" width="11.42578125" style="36"/>
    <col min="15627" max="15627" width="14.7109375" style="36" customWidth="1"/>
    <col min="15628" max="15867" width="11.42578125" style="36"/>
    <col min="15868" max="15868" width="63" style="36" customWidth="1"/>
    <col min="15869" max="15869" width="1.140625" style="36" customWidth="1"/>
    <col min="15870" max="15870" width="18" style="36" bestFit="1" customWidth="1"/>
    <col min="15871" max="15871" width="1" style="36" customWidth="1"/>
    <col min="15872" max="15872" width="18.28515625" style="36" bestFit="1" customWidth="1"/>
    <col min="15873" max="15873" width="1" style="36" customWidth="1"/>
    <col min="15874" max="15874" width="23.5703125" style="36" bestFit="1" customWidth="1"/>
    <col min="15875" max="15875" width="0.7109375" style="36" customWidth="1"/>
    <col min="15876" max="15876" width="26.7109375" style="36" bestFit="1" customWidth="1"/>
    <col min="15877" max="15877" width="2" style="36" bestFit="1" customWidth="1"/>
    <col min="15878" max="15878" width="24.140625" style="36" customWidth="1"/>
    <col min="15879" max="15879" width="16.28515625" style="36" bestFit="1" customWidth="1"/>
    <col min="15880" max="15880" width="11.42578125" style="36"/>
    <col min="15881" max="15881" width="14.7109375" style="36" bestFit="1" customWidth="1"/>
    <col min="15882" max="15882" width="11.42578125" style="36"/>
    <col min="15883" max="15883" width="14.7109375" style="36" customWidth="1"/>
    <col min="15884" max="16123" width="11.42578125" style="36"/>
    <col min="16124" max="16124" width="63" style="36" customWidth="1"/>
    <col min="16125" max="16125" width="1.140625" style="36" customWidth="1"/>
    <col min="16126" max="16126" width="18" style="36" bestFit="1" customWidth="1"/>
    <col min="16127" max="16127" width="1" style="36" customWidth="1"/>
    <col min="16128" max="16128" width="18.28515625" style="36" bestFit="1" customWidth="1"/>
    <col min="16129" max="16129" width="1" style="36" customWidth="1"/>
    <col min="16130" max="16130" width="23.5703125" style="36" bestFit="1" customWidth="1"/>
    <col min="16131" max="16131" width="0.7109375" style="36" customWidth="1"/>
    <col min="16132" max="16132" width="26.7109375" style="36" bestFit="1" customWidth="1"/>
    <col min="16133" max="16133" width="2" style="36" bestFit="1" customWidth="1"/>
    <col min="16134" max="16134" width="24.140625" style="36" customWidth="1"/>
    <col min="16135" max="16135" width="16.28515625" style="36" bestFit="1" customWidth="1"/>
    <col min="16136" max="16136" width="11.42578125" style="36"/>
    <col min="16137" max="16137" width="14.7109375" style="36" bestFit="1" customWidth="1"/>
    <col min="16138" max="16138" width="11.42578125" style="36"/>
    <col min="16139" max="16139" width="14.7109375" style="36" customWidth="1"/>
    <col min="16140" max="16384" width="11.42578125" style="36"/>
  </cols>
  <sheetData>
    <row r="1" spans="1:9" ht="20.25" thickTop="1" x14ac:dyDescent="0.25">
      <c r="A1" s="126" t="s">
        <v>0</v>
      </c>
      <c r="B1" s="127"/>
      <c r="C1" s="127"/>
      <c r="D1" s="127"/>
      <c r="E1" s="127"/>
      <c r="F1" s="127"/>
      <c r="G1" s="127"/>
      <c r="H1" s="127"/>
      <c r="I1" s="128"/>
    </row>
    <row r="2" spans="1:9" x14ac:dyDescent="0.25">
      <c r="A2" s="129" t="s">
        <v>81</v>
      </c>
      <c r="B2" s="130"/>
      <c r="C2" s="130"/>
      <c r="D2" s="130"/>
      <c r="E2" s="130"/>
      <c r="F2" s="130"/>
      <c r="G2" s="130"/>
      <c r="H2" s="130"/>
      <c r="I2" s="131"/>
    </row>
    <row r="3" spans="1:9" ht="20.25" thickBot="1" x14ac:dyDescent="0.3">
      <c r="A3" s="132" t="s">
        <v>1</v>
      </c>
      <c r="B3" s="133"/>
      <c r="C3" s="133"/>
      <c r="D3" s="133"/>
      <c r="E3" s="133"/>
      <c r="F3" s="133"/>
      <c r="G3" s="133"/>
      <c r="H3" s="133"/>
      <c r="I3" s="134"/>
    </row>
    <row r="4" spans="1:9" ht="20.25" thickTop="1" x14ac:dyDescent="0.25">
      <c r="A4" s="135"/>
      <c r="B4" s="136"/>
      <c r="C4" s="136"/>
      <c r="D4" s="136"/>
      <c r="E4" s="136"/>
      <c r="F4" s="136"/>
      <c r="G4" s="136"/>
      <c r="H4" s="136"/>
      <c r="I4" s="137"/>
    </row>
    <row r="5" spans="1:9" x14ac:dyDescent="0.25">
      <c r="A5" s="99"/>
      <c r="B5" s="2"/>
      <c r="C5" s="3" t="s">
        <v>2</v>
      </c>
      <c r="D5" s="3"/>
      <c r="E5" s="4" t="s">
        <v>2</v>
      </c>
      <c r="F5" s="4"/>
      <c r="G5" s="3" t="s">
        <v>3</v>
      </c>
      <c r="H5" s="4"/>
      <c r="I5" s="100"/>
    </row>
    <row r="6" spans="1:9" x14ac:dyDescent="0.25">
      <c r="A6" s="101" t="s">
        <v>4</v>
      </c>
      <c r="B6" s="5"/>
      <c r="C6" s="6">
        <v>2018</v>
      </c>
      <c r="D6" s="7"/>
      <c r="E6" s="6">
        <v>2017</v>
      </c>
      <c r="F6" s="7"/>
      <c r="G6" s="66" t="s">
        <v>5</v>
      </c>
      <c r="H6" s="5"/>
      <c r="I6" s="102" t="s">
        <v>6</v>
      </c>
    </row>
    <row r="7" spans="1:9" ht="9" customHeight="1" x14ac:dyDescent="0.25">
      <c r="A7" s="101"/>
      <c r="B7" s="5"/>
      <c r="C7" s="8"/>
      <c r="D7" s="8"/>
      <c r="E7" s="8"/>
      <c r="F7" s="8"/>
      <c r="G7" s="5"/>
      <c r="H7" s="5"/>
      <c r="I7" s="103"/>
    </row>
    <row r="8" spans="1:9" x14ac:dyDescent="0.25">
      <c r="A8" s="104" t="s">
        <v>7</v>
      </c>
      <c r="B8" s="9"/>
      <c r="C8" s="10">
        <f>C9+C11+C10+C12+C28</f>
        <v>464080.80000000005</v>
      </c>
      <c r="D8" s="11"/>
      <c r="E8" s="10">
        <f>E9+E11+E10+E12+E28</f>
        <v>353507.8</v>
      </c>
      <c r="F8" s="11"/>
      <c r="G8" s="10">
        <f t="shared" ref="G8:G22" si="0">C8-E8</f>
        <v>110573.00000000006</v>
      </c>
      <c r="H8" s="11"/>
      <c r="I8" s="105">
        <f t="shared" ref="I8:I13" si="1">G8/E8*100</f>
        <v>31.278800637496555</v>
      </c>
    </row>
    <row r="9" spans="1:9" x14ac:dyDescent="0.25">
      <c r="A9" s="106" t="s">
        <v>8</v>
      </c>
      <c r="B9" s="4"/>
      <c r="C9" s="12">
        <v>78644.5</v>
      </c>
      <c r="D9" s="12"/>
      <c r="E9" s="12">
        <v>51467.5</v>
      </c>
      <c r="F9" s="12"/>
      <c r="G9" s="12">
        <f t="shared" si="0"/>
        <v>27177</v>
      </c>
      <c r="H9" s="12"/>
      <c r="I9" s="107">
        <f t="shared" si="1"/>
        <v>52.804196823237973</v>
      </c>
    </row>
    <row r="10" spans="1:9" hidden="1" x14ac:dyDescent="0.25">
      <c r="A10" s="106" t="s">
        <v>9</v>
      </c>
      <c r="B10" s="4"/>
      <c r="C10" s="12">
        <v>0</v>
      </c>
      <c r="D10" s="12"/>
      <c r="E10" s="12">
        <v>0</v>
      </c>
      <c r="F10" s="12"/>
      <c r="G10" s="12">
        <f>C10-E10</f>
        <v>0</v>
      </c>
      <c r="H10" s="12"/>
      <c r="I10" s="107">
        <v>100</v>
      </c>
    </row>
    <row r="11" spans="1:9" x14ac:dyDescent="0.25">
      <c r="A11" s="106" t="s">
        <v>10</v>
      </c>
      <c r="B11" s="4"/>
      <c r="C11" s="12">
        <v>78198.5</v>
      </c>
      <c r="D11" s="12"/>
      <c r="E11" s="12">
        <v>2914.5</v>
      </c>
      <c r="F11" s="12"/>
      <c r="G11" s="12">
        <f t="shared" si="0"/>
        <v>75284</v>
      </c>
      <c r="H11" s="12"/>
      <c r="I11" s="107">
        <f t="shared" si="1"/>
        <v>2583.0845771144277</v>
      </c>
    </row>
    <row r="12" spans="1:9" x14ac:dyDescent="0.25">
      <c r="A12" s="101" t="s">
        <v>11</v>
      </c>
      <c r="B12" s="5"/>
      <c r="C12" s="10">
        <f>C13+C22</f>
        <v>310387.10000000003</v>
      </c>
      <c r="D12" s="11"/>
      <c r="E12" s="10">
        <f>E13+E22</f>
        <v>302147.3</v>
      </c>
      <c r="F12" s="11"/>
      <c r="G12" s="10">
        <f t="shared" si="0"/>
        <v>8239.8000000000466</v>
      </c>
      <c r="H12" s="11"/>
      <c r="I12" s="105">
        <f t="shared" si="1"/>
        <v>2.7270804670437387</v>
      </c>
    </row>
    <row r="13" spans="1:9" s="1" customFormat="1" ht="18" customHeight="1" x14ac:dyDescent="0.25">
      <c r="A13" s="106" t="s">
        <v>12</v>
      </c>
      <c r="B13" s="4"/>
      <c r="C13" s="12">
        <v>309367.90000000002</v>
      </c>
      <c r="D13" s="12"/>
      <c r="E13" s="12">
        <v>301049.7</v>
      </c>
      <c r="F13" s="12"/>
      <c r="G13" s="12">
        <f t="shared" si="0"/>
        <v>8318.2000000000116</v>
      </c>
      <c r="H13" s="12"/>
      <c r="I13" s="107">
        <f t="shared" si="1"/>
        <v>2.7630653676120627</v>
      </c>
    </row>
    <row r="14" spans="1:9" s="1" customFormat="1" ht="18" hidden="1" customHeight="1" x14ac:dyDescent="0.25">
      <c r="A14" s="106"/>
      <c r="B14" s="4"/>
      <c r="C14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D14" s="12"/>
      <c r="E14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F14" s="12"/>
      <c r="G14" s="12"/>
      <c r="H14" s="12"/>
      <c r="I14" s="107"/>
    </row>
    <row r="15" spans="1:9" s="1" customFormat="1" ht="18" hidden="1" customHeight="1" x14ac:dyDescent="0.25">
      <c r="A15" s="106"/>
      <c r="B15" s="4"/>
      <c r="C15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D15" s="12"/>
      <c r="E15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F15" s="12"/>
      <c r="G15" s="12"/>
      <c r="H15" s="12"/>
      <c r="I15" s="107"/>
    </row>
    <row r="16" spans="1:9" s="1" customFormat="1" ht="18" hidden="1" customHeight="1" x14ac:dyDescent="0.25">
      <c r="A16" s="106"/>
      <c r="B16" s="4"/>
      <c r="C16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D16" s="12"/>
      <c r="E16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F16" s="12"/>
      <c r="G16" s="12"/>
      <c r="H16" s="12"/>
      <c r="I16" s="107"/>
    </row>
    <row r="17" spans="1:9" s="1" customFormat="1" ht="18" hidden="1" customHeight="1" x14ac:dyDescent="0.25">
      <c r="A17" s="106"/>
      <c r="B17" s="4"/>
      <c r="C17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D17" s="12"/>
      <c r="E17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F17" s="12"/>
      <c r="G17" s="12"/>
      <c r="H17" s="12"/>
      <c r="I17" s="107"/>
    </row>
    <row r="18" spans="1:9" s="1" customFormat="1" ht="18" hidden="1" customHeight="1" x14ac:dyDescent="0.25">
      <c r="A18" s="106"/>
      <c r="B18" s="4"/>
      <c r="C18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D18" s="12"/>
      <c r="E18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F18" s="12"/>
      <c r="G18" s="12"/>
      <c r="H18" s="12"/>
      <c r="I18" s="107"/>
    </row>
    <row r="19" spans="1:9" s="1" customFormat="1" ht="18" hidden="1" customHeight="1" x14ac:dyDescent="0.25">
      <c r="A19" s="106"/>
      <c r="B19" s="4"/>
      <c r="C19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D19" s="12"/>
      <c r="E19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F19" s="12"/>
      <c r="G19" s="12"/>
      <c r="H19" s="12"/>
      <c r="I19" s="107"/>
    </row>
    <row r="20" spans="1:9" s="1" customFormat="1" ht="18" hidden="1" customHeight="1" x14ac:dyDescent="0.25">
      <c r="A20" s="106"/>
      <c r="B20" s="4"/>
      <c r="C20" s="12">
        <f>(IFERROR(IF(VLOOKUP(#REF!,'[1]Escoja el formato de Salida'!$A$5:$D$900,4,FALSE)&lt;0,(VLOOKUP(#REF!,'[1]Escoja el formato de Salida'!$A$5:$D$900,4,FALSE))*-1,VLOOKUP(#REF!,'[1]Escoja el formato de Salida'!$A$5:$D$900,4,FALSE)),0)/1000)</f>
        <v>0</v>
      </c>
      <c r="D20" s="12"/>
      <c r="E20" s="12">
        <f>(IFERROR(IF(VLOOKUP(#REF!,'[1]Escoja el formato de Salida'!$A$5:$D$900,4,FALSE)&lt;0,(VLOOKUP(#REF!,'[1]Escoja el formato de Salida'!$A$5:$D$900,4,FALSE))*-1,VLOOKUP(#REF!,'[1]Escoja el formato de Salida'!$A$5:$D$900,4,FALSE)),0)/1000)</f>
        <v>0</v>
      </c>
      <c r="F20" s="12"/>
      <c r="G20" s="12"/>
      <c r="H20" s="12"/>
      <c r="I20" s="107"/>
    </row>
    <row r="21" spans="1:9" s="1" customFormat="1" ht="18" hidden="1" customHeight="1" x14ac:dyDescent="0.25">
      <c r="A21" s="106"/>
      <c r="B21" s="4"/>
      <c r="C21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D21" s="12"/>
      <c r="E21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F21" s="12"/>
      <c r="G21" s="12"/>
      <c r="H21" s="12"/>
      <c r="I21" s="107"/>
    </row>
    <row r="22" spans="1:9" s="1" customFormat="1" x14ac:dyDescent="0.25">
      <c r="A22" s="106" t="s">
        <v>13</v>
      </c>
      <c r="B22" s="4"/>
      <c r="C22" s="12">
        <v>1019.2</v>
      </c>
      <c r="D22" s="12"/>
      <c r="E22" s="12">
        <v>1097.5999999999999</v>
      </c>
      <c r="F22" s="12"/>
      <c r="G22" s="12">
        <f t="shared" si="0"/>
        <v>-78.399999999999864</v>
      </c>
      <c r="H22" s="12"/>
      <c r="I22" s="107">
        <f>G22/E22*100</f>
        <v>-7.1428571428571317</v>
      </c>
    </row>
    <row r="23" spans="1:9" s="1" customFormat="1" hidden="1" x14ac:dyDescent="0.25">
      <c r="A23" s="106"/>
      <c r="B23" s="4"/>
      <c r="C23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D23" s="12"/>
      <c r="E23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F23" s="12"/>
      <c r="G23" s="12"/>
      <c r="H23" s="12"/>
      <c r="I23" s="107"/>
    </row>
    <row r="24" spans="1:9" s="1" customFormat="1" hidden="1" x14ac:dyDescent="0.25">
      <c r="A24" s="106"/>
      <c r="B24" s="4"/>
      <c r="C24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D24" s="12"/>
      <c r="E24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F24" s="12"/>
      <c r="G24" s="12"/>
      <c r="H24" s="12"/>
      <c r="I24" s="107"/>
    </row>
    <row r="25" spans="1:9" s="1" customFormat="1" hidden="1" x14ac:dyDescent="0.25">
      <c r="A25" s="106"/>
      <c r="B25" s="4"/>
      <c r="C25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D25" s="12"/>
      <c r="E25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F25" s="12"/>
      <c r="G25" s="12"/>
      <c r="H25" s="12"/>
      <c r="I25" s="107"/>
    </row>
    <row r="26" spans="1:9" s="1" customFormat="1" hidden="1" x14ac:dyDescent="0.25">
      <c r="A26" s="106"/>
      <c r="B26" s="4"/>
      <c r="C26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D26" s="12"/>
      <c r="E26" s="12">
        <f>IFERROR(IF(VLOOKUP(#REF!,'[1]Escoja el formato de Salida'!$A$5:$D$900,4,FALSE)&lt;0,(VLOOKUP(#REF!,'[1]Escoja el formato de Salida'!$A$5:$D$900,4,FALSE))*-1,VLOOKUP(#REF!,'[1]Escoja el formato de Salida'!$A$5:$D$900,4,FALSE)),0)/1000</f>
        <v>0</v>
      </c>
      <c r="F26" s="12"/>
      <c r="G26" s="12"/>
      <c r="H26" s="12"/>
      <c r="I26" s="107"/>
    </row>
    <row r="27" spans="1:9" s="1" customFormat="1" x14ac:dyDescent="0.25">
      <c r="A27" s="106"/>
      <c r="B27" s="4"/>
      <c r="C27" s="12"/>
      <c r="D27" s="12"/>
      <c r="E27" s="12"/>
      <c r="F27" s="12"/>
      <c r="G27" s="12"/>
      <c r="H27" s="12"/>
      <c r="I27" s="107"/>
    </row>
    <row r="28" spans="1:9" s="1" customFormat="1" x14ac:dyDescent="0.25">
      <c r="A28" s="106" t="s">
        <v>14</v>
      </c>
      <c r="B28" s="4"/>
      <c r="C28" s="12">
        <v>-3149.3</v>
      </c>
      <c r="D28" s="12"/>
      <c r="E28" s="12">
        <v>-3021.5</v>
      </c>
      <c r="F28" s="12"/>
      <c r="G28" s="12">
        <f>C28-E28</f>
        <v>-127.80000000000018</v>
      </c>
      <c r="H28" s="12"/>
      <c r="I28" s="107">
        <f>G28/E28*100</f>
        <v>4.2296872414363786</v>
      </c>
    </row>
    <row r="29" spans="1:9" s="1" customFormat="1" ht="9.75" customHeight="1" x14ac:dyDescent="0.25">
      <c r="A29" s="106"/>
      <c r="B29" s="4"/>
      <c r="C29" s="2" t="s">
        <v>2</v>
      </c>
      <c r="D29" s="2"/>
      <c r="E29" s="2" t="s">
        <v>2</v>
      </c>
      <c r="F29" s="2"/>
      <c r="G29" s="2"/>
      <c r="H29" s="2"/>
      <c r="I29" s="100"/>
    </row>
    <row r="30" spans="1:9" s="1" customFormat="1" ht="24.75" customHeight="1" x14ac:dyDescent="0.25">
      <c r="A30" s="106" t="s">
        <v>15</v>
      </c>
      <c r="B30" s="4"/>
      <c r="C30" s="12">
        <v>16573.5</v>
      </c>
      <c r="D30" s="13"/>
      <c r="E30" s="12">
        <v>14322.9</v>
      </c>
      <c r="F30" s="12"/>
      <c r="G30" s="12">
        <f>C30-E30</f>
        <v>2250.6000000000004</v>
      </c>
      <c r="H30" s="12"/>
      <c r="I30" s="107">
        <f>G30/E30*100</f>
        <v>15.71329828456528</v>
      </c>
    </row>
    <row r="31" spans="1:9" s="1" customFormat="1" ht="24.75" customHeight="1" x14ac:dyDescent="0.25">
      <c r="A31" s="106" t="s">
        <v>16</v>
      </c>
      <c r="B31" s="4"/>
      <c r="C31" s="12">
        <v>1460.9</v>
      </c>
      <c r="D31" s="13"/>
      <c r="E31" s="12">
        <v>1397.2</v>
      </c>
      <c r="F31" s="12"/>
      <c r="G31" s="12">
        <f>C31-E31</f>
        <v>63.700000000000045</v>
      </c>
      <c r="H31" s="12"/>
      <c r="I31" s="107">
        <f>G31/E31*100</f>
        <v>4.5591182364729494</v>
      </c>
    </row>
    <row r="32" spans="1:9" s="1" customFormat="1" x14ac:dyDescent="0.25">
      <c r="A32" s="106" t="s">
        <v>17</v>
      </c>
      <c r="B32" s="4"/>
      <c r="C32" s="12">
        <v>8914.2000000000007</v>
      </c>
      <c r="D32" s="12"/>
      <c r="E32" s="12">
        <v>9296.9</v>
      </c>
      <c r="F32" s="12"/>
      <c r="G32" s="12">
        <f>C32-E32</f>
        <v>-382.69999999999891</v>
      </c>
      <c r="H32" s="12"/>
      <c r="I32" s="107">
        <f>G32/E32*100</f>
        <v>-4.1164259054093186</v>
      </c>
    </row>
    <row r="33" spans="1:9" s="1" customFormat="1" ht="6.75" customHeight="1" x14ac:dyDescent="0.25">
      <c r="A33" s="106" t="s">
        <v>2</v>
      </c>
      <c r="B33" s="4"/>
      <c r="C33" s="10"/>
      <c r="D33" s="12"/>
      <c r="E33" s="10"/>
      <c r="F33" s="12"/>
      <c r="G33" s="10"/>
      <c r="H33" s="12"/>
      <c r="I33" s="105"/>
    </row>
    <row r="34" spans="1:9" s="1" customFormat="1" ht="20.25" thickBot="1" x14ac:dyDescent="0.3">
      <c r="A34" s="106" t="s">
        <v>18</v>
      </c>
      <c r="B34" s="4"/>
      <c r="C34" s="14">
        <f>C8+C30+C31+C32</f>
        <v>491029.40000000008</v>
      </c>
      <c r="D34" s="15"/>
      <c r="E34" s="14">
        <f>E8+E30+E31+E32</f>
        <v>378524.80000000005</v>
      </c>
      <c r="F34" s="15"/>
      <c r="G34" s="14">
        <f>G8+G30+G31+G32</f>
        <v>112504.60000000006</v>
      </c>
      <c r="H34" s="15"/>
      <c r="I34" s="108">
        <f>G34/E34*100</f>
        <v>29.721857061941531</v>
      </c>
    </row>
    <row r="35" spans="1:9" s="1" customFormat="1" ht="7.5" customHeight="1" thickTop="1" x14ac:dyDescent="0.25">
      <c r="A35" s="106"/>
      <c r="B35" s="4"/>
      <c r="C35" s="16"/>
      <c r="D35" s="16"/>
      <c r="E35" s="16"/>
      <c r="F35" s="16"/>
      <c r="G35" s="16"/>
      <c r="H35" s="16"/>
      <c r="I35" s="109"/>
    </row>
    <row r="36" spans="1:9" s="1" customFormat="1" ht="7.5" customHeight="1" x14ac:dyDescent="0.25">
      <c r="A36" s="106"/>
      <c r="B36" s="4"/>
      <c r="C36" s="16"/>
      <c r="D36" s="16"/>
      <c r="E36" s="16"/>
      <c r="F36" s="16"/>
      <c r="G36" s="16"/>
      <c r="H36" s="16"/>
      <c r="I36" s="109"/>
    </row>
    <row r="37" spans="1:9" s="1" customFormat="1" ht="13.15" customHeight="1" x14ac:dyDescent="0.25">
      <c r="A37" s="106" t="s">
        <v>2</v>
      </c>
      <c r="B37" s="4"/>
      <c r="C37" s="2"/>
      <c r="D37" s="2"/>
      <c r="E37" s="2"/>
      <c r="F37" s="16"/>
      <c r="G37" s="16"/>
      <c r="H37" s="16"/>
      <c r="I37" s="109"/>
    </row>
    <row r="38" spans="1:9" s="1" customFormat="1" hidden="1" x14ac:dyDescent="0.25">
      <c r="A38" s="106" t="s">
        <v>19</v>
      </c>
      <c r="B38" s="4">
        <v>134513.5</v>
      </c>
      <c r="C38" s="12">
        <v>193799.7</v>
      </c>
      <c r="D38" s="12"/>
      <c r="E38" s="12">
        <v>193799.7</v>
      </c>
      <c r="F38" s="12"/>
      <c r="G38" s="12">
        <f>C38-E38</f>
        <v>0</v>
      </c>
      <c r="H38" s="12"/>
      <c r="I38" s="107">
        <f>G38/E38*100</f>
        <v>0</v>
      </c>
    </row>
    <row r="39" spans="1:9" s="1" customFormat="1" hidden="1" x14ac:dyDescent="0.25">
      <c r="A39" s="106" t="s">
        <v>20</v>
      </c>
      <c r="B39" s="4"/>
      <c r="C39" s="12">
        <v>66736.5</v>
      </c>
      <c r="D39" s="12"/>
      <c r="E39" s="12">
        <v>66736.5</v>
      </c>
      <c r="F39" s="12"/>
      <c r="G39" s="12">
        <f>C39-E39</f>
        <v>0</v>
      </c>
      <c r="H39" s="12"/>
      <c r="I39" s="107">
        <f>G39/E39*100</f>
        <v>0</v>
      </c>
    </row>
    <row r="40" spans="1:9" s="1" customFormat="1" ht="10.5" hidden="1" customHeight="1" x14ac:dyDescent="0.25">
      <c r="A40" s="106"/>
      <c r="B40" s="4"/>
      <c r="C40" s="13"/>
      <c r="D40" s="13"/>
      <c r="E40" s="13"/>
      <c r="F40" s="13"/>
      <c r="G40" s="13"/>
      <c r="H40" s="13"/>
      <c r="I40" s="110"/>
    </row>
    <row r="41" spans="1:9" s="1" customFormat="1" ht="20.25" hidden="1" thickBot="1" x14ac:dyDescent="0.3">
      <c r="A41" s="106" t="s">
        <v>21</v>
      </c>
      <c r="B41" s="4"/>
      <c r="C41" s="17">
        <f>SUM(C38:C39)</f>
        <v>260536.2</v>
      </c>
      <c r="D41" s="12"/>
      <c r="E41" s="17">
        <f>SUM(E38:E39)</f>
        <v>260536.2</v>
      </c>
      <c r="F41" s="12"/>
      <c r="G41" s="17">
        <f>SUM(G38:G39)</f>
        <v>0</v>
      </c>
      <c r="H41" s="12"/>
      <c r="I41" s="111">
        <f>G41/E41*100</f>
        <v>0</v>
      </c>
    </row>
    <row r="42" spans="1:9" s="1" customFormat="1" ht="6.75" hidden="1" customHeight="1" thickTop="1" x14ac:dyDescent="0.25">
      <c r="A42" s="106" t="s">
        <v>2</v>
      </c>
      <c r="B42" s="4"/>
      <c r="C42" s="16"/>
      <c r="D42" s="16"/>
      <c r="E42" s="16"/>
      <c r="F42" s="16"/>
      <c r="G42" s="16"/>
      <c r="H42" s="16"/>
      <c r="I42" s="109"/>
    </row>
    <row r="43" spans="1:9" s="1" customFormat="1" x14ac:dyDescent="0.25">
      <c r="A43" s="106"/>
      <c r="B43" s="4"/>
      <c r="C43" s="16"/>
      <c r="D43" s="16"/>
      <c r="E43" s="16"/>
      <c r="F43" s="16"/>
      <c r="G43" s="16"/>
      <c r="H43" s="16"/>
      <c r="I43" s="112" t="s">
        <v>2</v>
      </c>
    </row>
    <row r="44" spans="1:9" s="1" customFormat="1" x14ac:dyDescent="0.25">
      <c r="A44" s="101" t="s">
        <v>22</v>
      </c>
      <c r="B44" s="5"/>
      <c r="C44" s="2"/>
      <c r="D44" s="2"/>
      <c r="E44" s="2"/>
      <c r="F44" s="2"/>
      <c r="G44" s="2"/>
      <c r="H44" s="2"/>
      <c r="I44" s="113" t="s">
        <v>2</v>
      </c>
    </row>
    <row r="45" spans="1:9" s="1" customFormat="1" ht="8.4499999999999993" customHeight="1" x14ac:dyDescent="0.25">
      <c r="A45" s="101"/>
      <c r="B45" s="5"/>
      <c r="C45" s="2"/>
      <c r="D45" s="2"/>
      <c r="E45" s="2"/>
      <c r="F45" s="2"/>
      <c r="G45" s="2"/>
      <c r="H45" s="2"/>
      <c r="I45" s="113"/>
    </row>
    <row r="46" spans="1:9" s="1" customFormat="1" x14ac:dyDescent="0.25">
      <c r="A46" s="101" t="s">
        <v>23</v>
      </c>
      <c r="B46" s="5"/>
      <c r="C46" s="10">
        <f>SUM(C47:C51)</f>
        <v>275078.10000000003</v>
      </c>
      <c r="D46" s="11"/>
      <c r="E46" s="10">
        <f>SUM(E47:E51)</f>
        <v>189559.4</v>
      </c>
      <c r="F46" s="11"/>
      <c r="G46" s="10">
        <f t="shared" ref="G46:G55" si="2">C46-E46</f>
        <v>85518.700000000041</v>
      </c>
      <c r="H46" s="11"/>
      <c r="I46" s="105">
        <f>G46/E46*100</f>
        <v>45.114460163938084</v>
      </c>
    </row>
    <row r="47" spans="1:9" s="1" customFormat="1" ht="30.75" customHeight="1" x14ac:dyDescent="0.25">
      <c r="A47" s="106" t="s">
        <v>24</v>
      </c>
      <c r="B47" s="5"/>
      <c r="C47" s="12">
        <v>22508.2</v>
      </c>
      <c r="D47" s="11"/>
      <c r="E47" s="12">
        <v>25324.400000000001</v>
      </c>
      <c r="F47" s="11"/>
      <c r="G47" s="12">
        <f>C47-E47</f>
        <v>-2816.2000000000007</v>
      </c>
      <c r="H47" s="12"/>
      <c r="I47" s="107">
        <f>G47/E47*100</f>
        <v>-11.120500386978568</v>
      </c>
    </row>
    <row r="48" spans="1:9" s="1" customFormat="1" x14ac:dyDescent="0.25">
      <c r="A48" s="106" t="s">
        <v>11</v>
      </c>
      <c r="B48" s="4"/>
      <c r="C48" s="12">
        <v>222294.2</v>
      </c>
      <c r="D48" s="12"/>
      <c r="E48" s="12">
        <v>133957.4</v>
      </c>
      <c r="F48" s="12"/>
      <c r="G48" s="12">
        <f t="shared" si="2"/>
        <v>88336.800000000017</v>
      </c>
      <c r="H48" s="12"/>
      <c r="I48" s="107">
        <f>G48/E48*100</f>
        <v>65.943949345090331</v>
      </c>
    </row>
    <row r="49" spans="1:10" s="1" customFormat="1" x14ac:dyDescent="0.25">
      <c r="A49" s="106" t="s">
        <v>25</v>
      </c>
      <c r="B49" s="4"/>
      <c r="C49" s="12">
        <v>1.6</v>
      </c>
      <c r="D49" s="12"/>
      <c r="E49" s="12">
        <v>3.5</v>
      </c>
      <c r="F49" s="12"/>
      <c r="G49" s="12">
        <f t="shared" si="2"/>
        <v>-1.9</v>
      </c>
      <c r="H49" s="12"/>
      <c r="I49" s="107">
        <f>G49/E49*100</f>
        <v>-54.285714285714285</v>
      </c>
    </row>
    <row r="50" spans="1:10" s="1" customFormat="1" x14ac:dyDescent="0.25">
      <c r="A50" s="106" t="s">
        <v>26</v>
      </c>
      <c r="B50" s="4"/>
      <c r="C50" s="12">
        <v>30274.1</v>
      </c>
      <c r="D50" s="12"/>
      <c r="E50" s="12">
        <v>30274.1</v>
      </c>
      <c r="F50" s="12"/>
      <c r="G50" s="12">
        <f t="shared" si="2"/>
        <v>0</v>
      </c>
      <c r="H50" s="12"/>
      <c r="I50" s="107">
        <f>G50/E50*100</f>
        <v>0</v>
      </c>
    </row>
    <row r="51" spans="1:10" s="1" customFormat="1" hidden="1" x14ac:dyDescent="0.25">
      <c r="A51" s="106" t="s">
        <v>71</v>
      </c>
      <c r="B51" s="4"/>
      <c r="C51" s="12">
        <v>0</v>
      </c>
      <c r="D51" s="12"/>
      <c r="E51" s="12">
        <v>0</v>
      </c>
      <c r="F51" s="12"/>
      <c r="G51" s="12">
        <f t="shared" ref="G51" si="3">C51-E51</f>
        <v>0</v>
      </c>
      <c r="H51" s="12"/>
      <c r="I51" s="107">
        <v>0</v>
      </c>
    </row>
    <row r="52" spans="1:10" s="1" customFormat="1" x14ac:dyDescent="0.25">
      <c r="A52" s="106" t="s">
        <v>27</v>
      </c>
      <c r="B52" s="4"/>
      <c r="C52" s="12">
        <v>127930.8</v>
      </c>
      <c r="D52" s="12"/>
      <c r="E52" s="12">
        <v>107173.9</v>
      </c>
      <c r="F52" s="12"/>
      <c r="G52" s="12">
        <f t="shared" si="2"/>
        <v>20756.900000000009</v>
      </c>
      <c r="H52" s="12"/>
      <c r="I52" s="107">
        <f>G52/E52*100</f>
        <v>19.367495257707343</v>
      </c>
    </row>
    <row r="53" spans="1:10" s="1" customFormat="1" ht="21" customHeight="1" x14ac:dyDescent="0.25">
      <c r="A53" s="106" t="s">
        <v>28</v>
      </c>
      <c r="B53" s="4"/>
      <c r="C53" s="12">
        <v>8214.1</v>
      </c>
      <c r="D53" s="13"/>
      <c r="E53" s="12">
        <v>10245</v>
      </c>
      <c r="F53" s="13"/>
      <c r="G53" s="13">
        <f t="shared" si="2"/>
        <v>-2030.8999999999996</v>
      </c>
      <c r="H53" s="13"/>
      <c r="I53" s="107">
        <f>G53/E53*100</f>
        <v>-19.823328452903851</v>
      </c>
    </row>
    <row r="54" spans="1:10" s="1" customFormat="1" ht="6" customHeight="1" x14ac:dyDescent="0.25">
      <c r="A54" s="106"/>
      <c r="B54" s="4"/>
      <c r="C54" s="13"/>
      <c r="D54" s="13"/>
      <c r="E54" s="13"/>
      <c r="F54" s="13"/>
      <c r="G54" s="13"/>
      <c r="H54" s="13"/>
      <c r="I54" s="114"/>
    </row>
    <row r="55" spans="1:10" s="1" customFormat="1" ht="17.25" customHeight="1" thickBot="1" x14ac:dyDescent="0.3">
      <c r="A55" s="106" t="s">
        <v>29</v>
      </c>
      <c r="B55" s="4"/>
      <c r="C55" s="14">
        <f>SUM(C46,C52,C53)</f>
        <v>411223</v>
      </c>
      <c r="D55" s="15"/>
      <c r="E55" s="14">
        <f>SUM(E46,E52,E53)</f>
        <v>306978.3</v>
      </c>
      <c r="F55" s="15"/>
      <c r="G55" s="14">
        <f t="shared" si="2"/>
        <v>104244.70000000001</v>
      </c>
      <c r="H55" s="15"/>
      <c r="I55" s="108">
        <f>G55/E55*100</f>
        <v>33.958328650591916</v>
      </c>
    </row>
    <row r="56" spans="1:10" s="1" customFormat="1" ht="8.25" customHeight="1" thickTop="1" x14ac:dyDescent="0.35">
      <c r="A56" s="106" t="s">
        <v>2</v>
      </c>
      <c r="B56" s="4"/>
      <c r="C56" s="16"/>
      <c r="D56" s="16"/>
      <c r="E56" s="16"/>
      <c r="F56" s="16"/>
      <c r="G56" s="16"/>
      <c r="H56" s="16"/>
      <c r="I56" s="109"/>
      <c r="J56" s="18"/>
    </row>
    <row r="57" spans="1:10" s="1" customFormat="1" ht="12" customHeight="1" x14ac:dyDescent="0.25">
      <c r="A57" s="106"/>
      <c r="B57" s="4"/>
      <c r="C57" s="16"/>
      <c r="D57" s="16"/>
      <c r="E57" s="16"/>
      <c r="F57" s="16"/>
      <c r="G57" s="16"/>
      <c r="H57" s="16"/>
      <c r="I57" s="109"/>
    </row>
    <row r="58" spans="1:10" s="1" customFormat="1" ht="21.75" x14ac:dyDescent="0.4">
      <c r="A58" s="101" t="s">
        <v>30</v>
      </c>
      <c r="B58" s="5"/>
      <c r="C58" s="19"/>
      <c r="D58" s="19"/>
      <c r="E58" s="19"/>
      <c r="F58" s="2"/>
      <c r="G58" s="2"/>
      <c r="H58" s="2"/>
      <c r="I58" s="100"/>
    </row>
    <row r="59" spans="1:10" s="1" customFormat="1" ht="7.15" customHeight="1" x14ac:dyDescent="0.25">
      <c r="A59" s="106" t="s">
        <v>2</v>
      </c>
      <c r="B59" s="4"/>
      <c r="C59" s="20" t="s">
        <v>2</v>
      </c>
      <c r="D59" s="20"/>
      <c r="E59" s="20" t="s">
        <v>2</v>
      </c>
      <c r="F59" s="20"/>
      <c r="G59" s="4" t="s">
        <v>2</v>
      </c>
      <c r="H59" s="4"/>
      <c r="I59" s="113" t="s">
        <v>2</v>
      </c>
    </row>
    <row r="60" spans="1:10" s="1" customFormat="1" x14ac:dyDescent="0.25">
      <c r="A60" s="101" t="s">
        <v>31</v>
      </c>
      <c r="B60" s="5"/>
      <c r="C60" s="10">
        <f>SUM(C61:C62)</f>
        <v>55513</v>
      </c>
      <c r="D60" s="11"/>
      <c r="E60" s="10">
        <f>SUM(E61:E62)</f>
        <v>49052</v>
      </c>
      <c r="F60" s="11"/>
      <c r="G60" s="10">
        <f>C60-E60</f>
        <v>6461</v>
      </c>
      <c r="H60" s="11"/>
      <c r="I60" s="105">
        <f t="shared" ref="I60:I68" si="4">G60/E60*100</f>
        <v>13.171736116774035</v>
      </c>
    </row>
    <row r="61" spans="1:10" s="1" customFormat="1" x14ac:dyDescent="0.25">
      <c r="A61" s="106" t="s">
        <v>32</v>
      </c>
      <c r="B61" s="4"/>
      <c r="C61" s="12">
        <v>56582.7</v>
      </c>
      <c r="D61" s="12"/>
      <c r="E61" s="12">
        <v>50670.1</v>
      </c>
      <c r="F61" s="12"/>
      <c r="G61" s="12">
        <f>C61-E61</f>
        <v>5912.5999999999985</v>
      </c>
      <c r="H61" s="12"/>
      <c r="I61" s="107">
        <f t="shared" si="4"/>
        <v>11.66881454743527</v>
      </c>
    </row>
    <row r="62" spans="1:10" s="1" customFormat="1" x14ac:dyDescent="0.25">
      <c r="A62" s="106" t="s">
        <v>33</v>
      </c>
      <c r="B62" s="4"/>
      <c r="C62" s="12">
        <v>-1069.7</v>
      </c>
      <c r="D62" s="12"/>
      <c r="E62" s="12">
        <v>-1618.1</v>
      </c>
      <c r="F62" s="12"/>
      <c r="G62" s="12">
        <f>C62-E62</f>
        <v>548.39999999999986</v>
      </c>
      <c r="H62" s="12"/>
      <c r="I62" s="107">
        <v>100</v>
      </c>
    </row>
    <row r="63" spans="1:10" s="1" customFormat="1" x14ac:dyDescent="0.25">
      <c r="A63" s="106" t="s">
        <v>34</v>
      </c>
      <c r="B63" s="4"/>
      <c r="C63" s="12">
        <v>17057.900000000001</v>
      </c>
      <c r="D63" s="12"/>
      <c r="E63" s="12">
        <v>15074.4</v>
      </c>
      <c r="F63" s="12"/>
      <c r="G63" s="12">
        <f t="shared" ref="G63:G69" si="5">C63-E63</f>
        <v>1983.5000000000018</v>
      </c>
      <c r="H63" s="12"/>
      <c r="I63" s="107">
        <f>G63/E63*100</f>
        <v>13.158069309557938</v>
      </c>
    </row>
    <row r="64" spans="1:10" s="1" customFormat="1" x14ac:dyDescent="0.25">
      <c r="A64" s="115" t="s">
        <v>35</v>
      </c>
      <c r="B64" s="4"/>
      <c r="C64" s="12">
        <v>1217.2</v>
      </c>
      <c r="D64" s="12"/>
      <c r="E64" s="12">
        <v>1095.8</v>
      </c>
      <c r="F64" s="12"/>
      <c r="G64" s="12">
        <f t="shared" si="5"/>
        <v>121.40000000000009</v>
      </c>
      <c r="H64" s="12"/>
      <c r="I64" s="107">
        <f t="shared" si="4"/>
        <v>11.078663989779166</v>
      </c>
    </row>
    <row r="65" spans="1:10" s="1" customFormat="1" x14ac:dyDescent="0.25">
      <c r="A65" s="106" t="s">
        <v>36</v>
      </c>
      <c r="B65" s="4"/>
      <c r="C65" s="12">
        <v>3283.5</v>
      </c>
      <c r="D65" s="12"/>
      <c r="E65" s="12">
        <v>3283.5</v>
      </c>
      <c r="F65" s="12"/>
      <c r="G65" s="12">
        <f t="shared" si="5"/>
        <v>0</v>
      </c>
      <c r="H65" s="12"/>
      <c r="I65" s="107">
        <f t="shared" si="4"/>
        <v>0</v>
      </c>
    </row>
    <row r="66" spans="1:10" s="1" customFormat="1" x14ac:dyDescent="0.25">
      <c r="A66" s="106" t="s">
        <v>37</v>
      </c>
      <c r="B66" s="4"/>
      <c r="C66" s="12">
        <v>0.9</v>
      </c>
      <c r="D66" s="12"/>
      <c r="E66" s="12">
        <v>0.9</v>
      </c>
      <c r="F66" s="12"/>
      <c r="G66" s="12">
        <f t="shared" si="5"/>
        <v>0</v>
      </c>
      <c r="H66" s="12"/>
      <c r="I66" s="107">
        <f t="shared" si="4"/>
        <v>0</v>
      </c>
    </row>
    <row r="67" spans="1:10" s="1" customFormat="1" hidden="1" x14ac:dyDescent="0.25">
      <c r="A67" s="106" t="s">
        <v>38</v>
      </c>
      <c r="B67" s="4"/>
      <c r="C67" s="12">
        <v>0</v>
      </c>
      <c r="D67" s="12"/>
      <c r="E67" s="12">
        <v>0</v>
      </c>
      <c r="F67" s="12"/>
      <c r="G67" s="12">
        <f>C67-E67</f>
        <v>0</v>
      </c>
      <c r="H67" s="12"/>
      <c r="I67" s="107" t="e">
        <f t="shared" si="4"/>
        <v>#DIV/0!</v>
      </c>
    </row>
    <row r="68" spans="1:10" s="1" customFormat="1" x14ac:dyDescent="0.25">
      <c r="A68" s="116" t="s">
        <v>39</v>
      </c>
      <c r="B68" s="21"/>
      <c r="C68" s="22">
        <v>2733.9</v>
      </c>
      <c r="D68" s="15"/>
      <c r="E68" s="22">
        <v>3039.9</v>
      </c>
      <c r="F68" s="15"/>
      <c r="G68" s="22">
        <f t="shared" si="5"/>
        <v>-306</v>
      </c>
      <c r="H68" s="15"/>
      <c r="I68" s="117">
        <f t="shared" si="4"/>
        <v>-10.06612059607224</v>
      </c>
    </row>
    <row r="69" spans="1:10" s="1" customFormat="1" hidden="1" x14ac:dyDescent="0.25">
      <c r="A69" s="106" t="s">
        <v>40</v>
      </c>
      <c r="B69" s="2"/>
      <c r="C69" s="13">
        <v>0</v>
      </c>
      <c r="D69" s="13"/>
      <c r="E69" s="13">
        <v>0</v>
      </c>
      <c r="F69" s="13"/>
      <c r="G69" s="12">
        <f t="shared" si="5"/>
        <v>0</v>
      </c>
      <c r="H69" s="12"/>
      <c r="I69" s="118">
        <v>0</v>
      </c>
    </row>
    <row r="70" spans="1:10" s="1" customFormat="1" hidden="1" x14ac:dyDescent="0.25">
      <c r="A70" s="99" t="s">
        <v>41</v>
      </c>
      <c r="B70" s="2"/>
      <c r="C70" s="23">
        <v>1657.7</v>
      </c>
      <c r="D70" s="24"/>
      <c r="E70" s="23">
        <v>1724.6</v>
      </c>
      <c r="F70" s="23"/>
      <c r="G70" s="15">
        <f>C70-E70</f>
        <v>-66.899999999999864</v>
      </c>
      <c r="H70" s="15"/>
      <c r="I70" s="117">
        <f t="shared" ref="I70" si="6">G70/E70*100</f>
        <v>-3.8791603850168075</v>
      </c>
    </row>
    <row r="71" spans="1:10" s="1" customFormat="1" ht="20.25" thickBot="1" x14ac:dyDescent="0.3">
      <c r="A71" s="106" t="s">
        <v>42</v>
      </c>
      <c r="B71" s="4"/>
      <c r="C71" s="14">
        <f>C60+C63+C64+C65+C66+C67+C68</f>
        <v>79806.39999999998</v>
      </c>
      <c r="D71" s="15"/>
      <c r="E71" s="14">
        <f>E60+E63+E64+E65+E66+E67+E68</f>
        <v>71546.5</v>
      </c>
      <c r="F71" s="15"/>
      <c r="G71" s="14">
        <f>C71-E71</f>
        <v>8259.8999999999796</v>
      </c>
      <c r="H71" s="15"/>
      <c r="I71" s="108">
        <f>G71/E71*100</f>
        <v>11.54479953596609</v>
      </c>
    </row>
    <row r="72" spans="1:10" s="1" customFormat="1" ht="20.25" thickTop="1" x14ac:dyDescent="0.25">
      <c r="A72" s="106"/>
      <c r="B72" s="4"/>
      <c r="C72" s="25"/>
      <c r="D72" s="25"/>
      <c r="E72" s="25"/>
      <c r="F72" s="25"/>
      <c r="G72" s="25"/>
      <c r="H72" s="25"/>
      <c r="I72" s="119"/>
    </row>
    <row r="73" spans="1:10" s="1" customFormat="1" ht="20.25" thickBot="1" x14ac:dyDescent="0.3">
      <c r="A73" s="106" t="s">
        <v>43</v>
      </c>
      <c r="B73" s="4"/>
      <c r="C73" s="26">
        <f>C55+C71</f>
        <v>491029.39999999997</v>
      </c>
      <c r="D73" s="15"/>
      <c r="E73" s="26">
        <f>E55+E71</f>
        <v>378524.8</v>
      </c>
      <c r="F73" s="15"/>
      <c r="G73" s="27">
        <f>C73-E73</f>
        <v>112504.59999999998</v>
      </c>
      <c r="H73" s="23"/>
      <c r="I73" s="120">
        <f>G73/E73*100</f>
        <v>29.72185706194151</v>
      </c>
      <c r="J73" s="1" t="s">
        <v>2</v>
      </c>
    </row>
    <row r="74" spans="1:10" s="1" customFormat="1" ht="8.4499999999999993" customHeight="1" thickTop="1" x14ac:dyDescent="0.25">
      <c r="A74" s="106" t="s">
        <v>2</v>
      </c>
      <c r="B74" s="4"/>
      <c r="C74" s="16"/>
      <c r="D74" s="16"/>
      <c r="E74" s="16"/>
      <c r="F74" s="16"/>
      <c r="G74" s="16"/>
      <c r="H74" s="16"/>
      <c r="I74" s="109"/>
    </row>
    <row r="75" spans="1:10" s="1" customFormat="1" ht="7.15" hidden="1" customHeight="1" x14ac:dyDescent="0.25">
      <c r="A75" s="106"/>
      <c r="B75" s="4"/>
      <c r="C75" s="16"/>
      <c r="D75" s="16"/>
      <c r="E75" s="16"/>
      <c r="F75" s="16"/>
      <c r="G75" s="16"/>
      <c r="H75" s="16"/>
      <c r="I75" s="109"/>
    </row>
    <row r="76" spans="1:10" s="1" customFormat="1" ht="6.75" hidden="1" customHeight="1" x14ac:dyDescent="0.25">
      <c r="A76" s="106"/>
      <c r="B76" s="4"/>
      <c r="C76" s="28" t="s">
        <v>2</v>
      </c>
      <c r="D76" s="28"/>
      <c r="E76" s="28" t="s">
        <v>2</v>
      </c>
      <c r="F76" s="16"/>
      <c r="G76" s="16"/>
      <c r="H76" s="16"/>
      <c r="I76" s="109"/>
    </row>
    <row r="77" spans="1:10" s="1" customFormat="1" ht="20.25" hidden="1" thickBot="1" x14ac:dyDescent="0.3">
      <c r="A77" s="106" t="s">
        <v>44</v>
      </c>
      <c r="B77" s="4"/>
      <c r="C77" s="29">
        <f>+C41</f>
        <v>260536.2</v>
      </c>
      <c r="D77" s="12"/>
      <c r="E77" s="29">
        <f>E41</f>
        <v>260536.2</v>
      </c>
      <c r="F77" s="12"/>
      <c r="G77" s="30">
        <f>C77-E77</f>
        <v>0</v>
      </c>
      <c r="H77" s="13"/>
      <c r="I77" s="121">
        <f>G77/E77*100</f>
        <v>0</v>
      </c>
    </row>
    <row r="78" spans="1:10" s="1" customFormat="1" ht="16.5" hidden="1" customHeight="1" thickTop="1" x14ac:dyDescent="0.25">
      <c r="A78" s="99" t="s">
        <v>2</v>
      </c>
      <c r="B78" s="2"/>
      <c r="C78" s="16"/>
      <c r="D78" s="16"/>
      <c r="E78" s="16"/>
      <c r="F78" s="16"/>
      <c r="G78" s="16"/>
      <c r="H78" s="16"/>
      <c r="I78" s="109"/>
    </row>
    <row r="79" spans="1:10" s="1" customFormat="1" ht="7.9" customHeight="1" x14ac:dyDescent="0.25">
      <c r="A79" s="99"/>
      <c r="B79" s="2"/>
      <c r="C79" s="16"/>
      <c r="D79" s="16"/>
      <c r="E79" s="16"/>
      <c r="F79" s="16"/>
      <c r="G79" s="16"/>
      <c r="H79" s="16"/>
      <c r="I79" s="109"/>
    </row>
    <row r="80" spans="1:10" s="1" customFormat="1" ht="11.45" customHeight="1" thickBot="1" x14ac:dyDescent="0.3">
      <c r="A80" s="122"/>
      <c r="B80" s="123"/>
      <c r="C80" s="124"/>
      <c r="D80" s="124"/>
      <c r="E80" s="124"/>
      <c r="F80" s="124"/>
      <c r="G80" s="124"/>
      <c r="H80" s="124"/>
      <c r="I80" s="125"/>
    </row>
    <row r="81" spans="1:9" s="1" customFormat="1" ht="4.1500000000000004" customHeight="1" thickTop="1" thickBot="1" x14ac:dyDescent="0.3">
      <c r="A81" s="31"/>
      <c r="B81" s="32"/>
      <c r="C81" s="33"/>
      <c r="D81" s="33"/>
      <c r="E81" s="32"/>
      <c r="F81" s="32"/>
      <c r="G81" s="32"/>
      <c r="H81" s="32"/>
      <c r="I81" s="34"/>
    </row>
    <row r="82" spans="1:9" ht="20.25" thickTop="1" x14ac:dyDescent="0.25"/>
  </sheetData>
  <mergeCells count="4">
    <mergeCell ref="A1:I1"/>
    <mergeCell ref="A2:I2"/>
    <mergeCell ref="A3:I3"/>
    <mergeCell ref="A4:I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C46:D46 C60:D60 E46 E51 E54:E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60"/>
  <sheetViews>
    <sheetView showGridLines="0" zoomScale="80" zoomScaleNormal="80" zoomScaleSheetLayoutView="90" workbookViewId="0">
      <selection activeCell="K26" sqref="K26"/>
    </sheetView>
  </sheetViews>
  <sheetFormatPr baseColWidth="10" defaultColWidth="10" defaultRowHeight="12.75" x14ac:dyDescent="0.2"/>
  <cols>
    <col min="1" max="1" width="56.5703125" style="60" bestFit="1" customWidth="1"/>
    <col min="2" max="2" width="10.5703125" style="62" bestFit="1" customWidth="1"/>
    <col min="3" max="3" width="1.5703125" style="62" customWidth="1"/>
    <col min="4" max="4" width="10.7109375" style="62" bestFit="1" customWidth="1"/>
    <col min="5" max="5" width="1.5703125" style="62" customWidth="1"/>
    <col min="6" max="6" width="13.7109375" style="62" customWidth="1"/>
    <col min="7" max="7" width="1.5703125" style="62" customWidth="1"/>
    <col min="8" max="8" width="10.7109375" style="62" customWidth="1"/>
    <col min="9" max="37" width="12.5703125" style="37" customWidth="1"/>
    <col min="38" max="62" width="10" style="37" customWidth="1"/>
    <col min="63" max="63" width="9.5703125" style="37" customWidth="1"/>
    <col min="64" max="64" width="0.28515625" style="37" hidden="1" customWidth="1"/>
    <col min="65" max="81" width="10" style="37" hidden="1" customWidth="1"/>
    <col min="82" max="82" width="1.140625" style="37" customWidth="1"/>
    <col min="83" max="90" width="10" style="37" hidden="1" customWidth="1"/>
    <col min="91" max="91" width="2.28515625" style="37" customWidth="1"/>
    <col min="92" max="99" width="10" style="37" hidden="1" customWidth="1"/>
    <col min="100" max="100" width="0.28515625" style="37" hidden="1" customWidth="1"/>
    <col min="101" max="115" width="10" style="37" hidden="1" customWidth="1"/>
    <col min="116" max="116" width="0.28515625" style="37" customWidth="1"/>
    <col min="117" max="123" width="10" style="37" hidden="1" customWidth="1"/>
    <col min="124" max="251" width="10" style="37"/>
    <col min="252" max="252" width="53.140625" style="37" customWidth="1"/>
    <col min="253" max="253" width="10.5703125" style="37" bestFit="1" customWidth="1"/>
    <col min="254" max="254" width="1.5703125" style="37" customWidth="1"/>
    <col min="255" max="255" width="9.85546875" style="37" bestFit="1" customWidth="1"/>
    <col min="256" max="256" width="1.5703125" style="37" customWidth="1"/>
    <col min="257" max="257" width="13.7109375" style="37" customWidth="1"/>
    <col min="258" max="258" width="1.5703125" style="37" customWidth="1"/>
    <col min="259" max="259" width="10.7109375" style="37" customWidth="1"/>
    <col min="260" max="293" width="12.5703125" style="37" customWidth="1"/>
    <col min="294" max="318" width="10" style="37" customWidth="1"/>
    <col min="319" max="319" width="9.5703125" style="37" customWidth="1"/>
    <col min="320" max="337" width="0" style="37" hidden="1" customWidth="1"/>
    <col min="338" max="338" width="1.140625" style="37" customWidth="1"/>
    <col min="339" max="346" width="0" style="37" hidden="1" customWidth="1"/>
    <col min="347" max="347" width="2.28515625" style="37" customWidth="1"/>
    <col min="348" max="371" width="0" style="37" hidden="1" customWidth="1"/>
    <col min="372" max="372" width="0.28515625" style="37" customWidth="1"/>
    <col min="373" max="379" width="0" style="37" hidden="1" customWidth="1"/>
    <col min="380" max="507" width="10" style="37"/>
    <col min="508" max="508" width="53.140625" style="37" customWidth="1"/>
    <col min="509" max="509" width="10.5703125" style="37" bestFit="1" customWidth="1"/>
    <col min="510" max="510" width="1.5703125" style="37" customWidth="1"/>
    <col min="511" max="511" width="9.85546875" style="37" bestFit="1" customWidth="1"/>
    <col min="512" max="512" width="1.5703125" style="37" customWidth="1"/>
    <col min="513" max="513" width="13.7109375" style="37" customWidth="1"/>
    <col min="514" max="514" width="1.5703125" style="37" customWidth="1"/>
    <col min="515" max="515" width="10.7109375" style="37" customWidth="1"/>
    <col min="516" max="549" width="12.5703125" style="37" customWidth="1"/>
    <col min="550" max="574" width="10" style="37" customWidth="1"/>
    <col min="575" max="575" width="9.5703125" style="37" customWidth="1"/>
    <col min="576" max="593" width="0" style="37" hidden="1" customWidth="1"/>
    <col min="594" max="594" width="1.140625" style="37" customWidth="1"/>
    <col min="595" max="602" width="0" style="37" hidden="1" customWidth="1"/>
    <col min="603" max="603" width="2.28515625" style="37" customWidth="1"/>
    <col min="604" max="627" width="0" style="37" hidden="1" customWidth="1"/>
    <col min="628" max="628" width="0.28515625" style="37" customWidth="1"/>
    <col min="629" max="635" width="0" style="37" hidden="1" customWidth="1"/>
    <col min="636" max="763" width="10" style="37"/>
    <col min="764" max="764" width="53.140625" style="37" customWidth="1"/>
    <col min="765" max="765" width="10.5703125" style="37" bestFit="1" customWidth="1"/>
    <col min="766" max="766" width="1.5703125" style="37" customWidth="1"/>
    <col min="767" max="767" width="9.85546875" style="37" bestFit="1" customWidth="1"/>
    <col min="768" max="768" width="1.5703125" style="37" customWidth="1"/>
    <col min="769" max="769" width="13.7109375" style="37" customWidth="1"/>
    <col min="770" max="770" width="1.5703125" style="37" customWidth="1"/>
    <col min="771" max="771" width="10.7109375" style="37" customWidth="1"/>
    <col min="772" max="805" width="12.5703125" style="37" customWidth="1"/>
    <col min="806" max="830" width="10" style="37" customWidth="1"/>
    <col min="831" max="831" width="9.5703125" style="37" customWidth="1"/>
    <col min="832" max="849" width="0" style="37" hidden="1" customWidth="1"/>
    <col min="850" max="850" width="1.140625" style="37" customWidth="1"/>
    <col min="851" max="858" width="0" style="37" hidden="1" customWidth="1"/>
    <col min="859" max="859" width="2.28515625" style="37" customWidth="1"/>
    <col min="860" max="883" width="0" style="37" hidden="1" customWidth="1"/>
    <col min="884" max="884" width="0.28515625" style="37" customWidth="1"/>
    <col min="885" max="891" width="0" style="37" hidden="1" customWidth="1"/>
    <col min="892" max="1019" width="10" style="37"/>
    <col min="1020" max="1020" width="53.140625" style="37" customWidth="1"/>
    <col min="1021" max="1021" width="10.5703125" style="37" bestFit="1" customWidth="1"/>
    <col min="1022" max="1022" width="1.5703125" style="37" customWidth="1"/>
    <col min="1023" max="1023" width="9.85546875" style="37" bestFit="1" customWidth="1"/>
    <col min="1024" max="1024" width="1.5703125" style="37" customWidth="1"/>
    <col min="1025" max="1025" width="13.7109375" style="37" customWidth="1"/>
    <col min="1026" max="1026" width="1.5703125" style="37" customWidth="1"/>
    <col min="1027" max="1027" width="10.7109375" style="37" customWidth="1"/>
    <col min="1028" max="1061" width="12.5703125" style="37" customWidth="1"/>
    <col min="1062" max="1086" width="10" style="37" customWidth="1"/>
    <col min="1087" max="1087" width="9.5703125" style="37" customWidth="1"/>
    <col min="1088" max="1105" width="0" style="37" hidden="1" customWidth="1"/>
    <col min="1106" max="1106" width="1.140625" style="37" customWidth="1"/>
    <col min="1107" max="1114" width="0" style="37" hidden="1" customWidth="1"/>
    <col min="1115" max="1115" width="2.28515625" style="37" customWidth="1"/>
    <col min="1116" max="1139" width="0" style="37" hidden="1" customWidth="1"/>
    <col min="1140" max="1140" width="0.28515625" style="37" customWidth="1"/>
    <col min="1141" max="1147" width="0" style="37" hidden="1" customWidth="1"/>
    <col min="1148" max="1275" width="10" style="37"/>
    <col min="1276" max="1276" width="53.140625" style="37" customWidth="1"/>
    <col min="1277" max="1277" width="10.5703125" style="37" bestFit="1" customWidth="1"/>
    <col min="1278" max="1278" width="1.5703125" style="37" customWidth="1"/>
    <col min="1279" max="1279" width="9.85546875" style="37" bestFit="1" customWidth="1"/>
    <col min="1280" max="1280" width="1.5703125" style="37" customWidth="1"/>
    <col min="1281" max="1281" width="13.7109375" style="37" customWidth="1"/>
    <col min="1282" max="1282" width="1.5703125" style="37" customWidth="1"/>
    <col min="1283" max="1283" width="10.7109375" style="37" customWidth="1"/>
    <col min="1284" max="1317" width="12.5703125" style="37" customWidth="1"/>
    <col min="1318" max="1342" width="10" style="37" customWidth="1"/>
    <col min="1343" max="1343" width="9.5703125" style="37" customWidth="1"/>
    <col min="1344" max="1361" width="0" style="37" hidden="1" customWidth="1"/>
    <col min="1362" max="1362" width="1.140625" style="37" customWidth="1"/>
    <col min="1363" max="1370" width="0" style="37" hidden="1" customWidth="1"/>
    <col min="1371" max="1371" width="2.28515625" style="37" customWidth="1"/>
    <col min="1372" max="1395" width="0" style="37" hidden="1" customWidth="1"/>
    <col min="1396" max="1396" width="0.28515625" style="37" customWidth="1"/>
    <col min="1397" max="1403" width="0" style="37" hidden="1" customWidth="1"/>
    <col min="1404" max="1531" width="10" style="37"/>
    <col min="1532" max="1532" width="53.140625" style="37" customWidth="1"/>
    <col min="1533" max="1533" width="10.5703125" style="37" bestFit="1" customWidth="1"/>
    <col min="1534" max="1534" width="1.5703125" style="37" customWidth="1"/>
    <col min="1535" max="1535" width="9.85546875" style="37" bestFit="1" customWidth="1"/>
    <col min="1536" max="1536" width="1.5703125" style="37" customWidth="1"/>
    <col min="1537" max="1537" width="13.7109375" style="37" customWidth="1"/>
    <col min="1538" max="1538" width="1.5703125" style="37" customWidth="1"/>
    <col min="1539" max="1539" width="10.7109375" style="37" customWidth="1"/>
    <col min="1540" max="1573" width="12.5703125" style="37" customWidth="1"/>
    <col min="1574" max="1598" width="10" style="37" customWidth="1"/>
    <col min="1599" max="1599" width="9.5703125" style="37" customWidth="1"/>
    <col min="1600" max="1617" width="0" style="37" hidden="1" customWidth="1"/>
    <col min="1618" max="1618" width="1.140625" style="37" customWidth="1"/>
    <col min="1619" max="1626" width="0" style="37" hidden="1" customWidth="1"/>
    <col min="1627" max="1627" width="2.28515625" style="37" customWidth="1"/>
    <col min="1628" max="1651" width="0" style="37" hidden="1" customWidth="1"/>
    <col min="1652" max="1652" width="0.28515625" style="37" customWidth="1"/>
    <col min="1653" max="1659" width="0" style="37" hidden="1" customWidth="1"/>
    <col min="1660" max="1787" width="10" style="37"/>
    <col min="1788" max="1788" width="53.140625" style="37" customWidth="1"/>
    <col min="1789" max="1789" width="10.5703125" style="37" bestFit="1" customWidth="1"/>
    <col min="1790" max="1790" width="1.5703125" style="37" customWidth="1"/>
    <col min="1791" max="1791" width="9.85546875" style="37" bestFit="1" customWidth="1"/>
    <col min="1792" max="1792" width="1.5703125" style="37" customWidth="1"/>
    <col min="1793" max="1793" width="13.7109375" style="37" customWidth="1"/>
    <col min="1794" max="1794" width="1.5703125" style="37" customWidth="1"/>
    <col min="1795" max="1795" width="10.7109375" style="37" customWidth="1"/>
    <col min="1796" max="1829" width="12.5703125" style="37" customWidth="1"/>
    <col min="1830" max="1854" width="10" style="37" customWidth="1"/>
    <col min="1855" max="1855" width="9.5703125" style="37" customWidth="1"/>
    <col min="1856" max="1873" width="0" style="37" hidden="1" customWidth="1"/>
    <col min="1874" max="1874" width="1.140625" style="37" customWidth="1"/>
    <col min="1875" max="1882" width="0" style="37" hidden="1" customWidth="1"/>
    <col min="1883" max="1883" width="2.28515625" style="37" customWidth="1"/>
    <col min="1884" max="1907" width="0" style="37" hidden="1" customWidth="1"/>
    <col min="1908" max="1908" width="0.28515625" style="37" customWidth="1"/>
    <col min="1909" max="1915" width="0" style="37" hidden="1" customWidth="1"/>
    <col min="1916" max="2043" width="10" style="37"/>
    <col min="2044" max="2044" width="53.140625" style="37" customWidth="1"/>
    <col min="2045" max="2045" width="10.5703125" style="37" bestFit="1" customWidth="1"/>
    <col min="2046" max="2046" width="1.5703125" style="37" customWidth="1"/>
    <col min="2047" max="2047" width="9.85546875" style="37" bestFit="1" customWidth="1"/>
    <col min="2048" max="2048" width="1.5703125" style="37" customWidth="1"/>
    <col min="2049" max="2049" width="13.7109375" style="37" customWidth="1"/>
    <col min="2050" max="2050" width="1.5703125" style="37" customWidth="1"/>
    <col min="2051" max="2051" width="10.7109375" style="37" customWidth="1"/>
    <col min="2052" max="2085" width="12.5703125" style="37" customWidth="1"/>
    <col min="2086" max="2110" width="10" style="37" customWidth="1"/>
    <col min="2111" max="2111" width="9.5703125" style="37" customWidth="1"/>
    <col min="2112" max="2129" width="0" style="37" hidden="1" customWidth="1"/>
    <col min="2130" max="2130" width="1.140625" style="37" customWidth="1"/>
    <col min="2131" max="2138" width="0" style="37" hidden="1" customWidth="1"/>
    <col min="2139" max="2139" width="2.28515625" style="37" customWidth="1"/>
    <col min="2140" max="2163" width="0" style="37" hidden="1" customWidth="1"/>
    <col min="2164" max="2164" width="0.28515625" style="37" customWidth="1"/>
    <col min="2165" max="2171" width="0" style="37" hidden="1" customWidth="1"/>
    <col min="2172" max="2299" width="10" style="37"/>
    <col min="2300" max="2300" width="53.140625" style="37" customWidth="1"/>
    <col min="2301" max="2301" width="10.5703125" style="37" bestFit="1" customWidth="1"/>
    <col min="2302" max="2302" width="1.5703125" style="37" customWidth="1"/>
    <col min="2303" max="2303" width="9.85546875" style="37" bestFit="1" customWidth="1"/>
    <col min="2304" max="2304" width="1.5703125" style="37" customWidth="1"/>
    <col min="2305" max="2305" width="13.7109375" style="37" customWidth="1"/>
    <col min="2306" max="2306" width="1.5703125" style="37" customWidth="1"/>
    <col min="2307" max="2307" width="10.7109375" style="37" customWidth="1"/>
    <col min="2308" max="2341" width="12.5703125" style="37" customWidth="1"/>
    <col min="2342" max="2366" width="10" style="37" customWidth="1"/>
    <col min="2367" max="2367" width="9.5703125" style="37" customWidth="1"/>
    <col min="2368" max="2385" width="0" style="37" hidden="1" customWidth="1"/>
    <col min="2386" max="2386" width="1.140625" style="37" customWidth="1"/>
    <col min="2387" max="2394" width="0" style="37" hidden="1" customWidth="1"/>
    <col min="2395" max="2395" width="2.28515625" style="37" customWidth="1"/>
    <col min="2396" max="2419" width="0" style="37" hidden="1" customWidth="1"/>
    <col min="2420" max="2420" width="0.28515625" style="37" customWidth="1"/>
    <col min="2421" max="2427" width="0" style="37" hidden="1" customWidth="1"/>
    <col min="2428" max="2555" width="10" style="37"/>
    <col min="2556" max="2556" width="53.140625" style="37" customWidth="1"/>
    <col min="2557" max="2557" width="10.5703125" style="37" bestFit="1" customWidth="1"/>
    <col min="2558" max="2558" width="1.5703125" style="37" customWidth="1"/>
    <col min="2559" max="2559" width="9.85546875" style="37" bestFit="1" customWidth="1"/>
    <col min="2560" max="2560" width="1.5703125" style="37" customWidth="1"/>
    <col min="2561" max="2561" width="13.7109375" style="37" customWidth="1"/>
    <col min="2562" max="2562" width="1.5703125" style="37" customWidth="1"/>
    <col min="2563" max="2563" width="10.7109375" style="37" customWidth="1"/>
    <col min="2564" max="2597" width="12.5703125" style="37" customWidth="1"/>
    <col min="2598" max="2622" width="10" style="37" customWidth="1"/>
    <col min="2623" max="2623" width="9.5703125" style="37" customWidth="1"/>
    <col min="2624" max="2641" width="0" style="37" hidden="1" customWidth="1"/>
    <col min="2642" max="2642" width="1.140625" style="37" customWidth="1"/>
    <col min="2643" max="2650" width="0" style="37" hidden="1" customWidth="1"/>
    <col min="2651" max="2651" width="2.28515625" style="37" customWidth="1"/>
    <col min="2652" max="2675" width="0" style="37" hidden="1" customWidth="1"/>
    <col min="2676" max="2676" width="0.28515625" style="37" customWidth="1"/>
    <col min="2677" max="2683" width="0" style="37" hidden="1" customWidth="1"/>
    <col min="2684" max="2811" width="10" style="37"/>
    <col min="2812" max="2812" width="53.140625" style="37" customWidth="1"/>
    <col min="2813" max="2813" width="10.5703125" style="37" bestFit="1" customWidth="1"/>
    <col min="2814" max="2814" width="1.5703125" style="37" customWidth="1"/>
    <col min="2815" max="2815" width="9.85546875" style="37" bestFit="1" customWidth="1"/>
    <col min="2816" max="2816" width="1.5703125" style="37" customWidth="1"/>
    <col min="2817" max="2817" width="13.7109375" style="37" customWidth="1"/>
    <col min="2818" max="2818" width="1.5703125" style="37" customWidth="1"/>
    <col min="2819" max="2819" width="10.7109375" style="37" customWidth="1"/>
    <col min="2820" max="2853" width="12.5703125" style="37" customWidth="1"/>
    <col min="2854" max="2878" width="10" style="37" customWidth="1"/>
    <col min="2879" max="2879" width="9.5703125" style="37" customWidth="1"/>
    <col min="2880" max="2897" width="0" style="37" hidden="1" customWidth="1"/>
    <col min="2898" max="2898" width="1.140625" style="37" customWidth="1"/>
    <col min="2899" max="2906" width="0" style="37" hidden="1" customWidth="1"/>
    <col min="2907" max="2907" width="2.28515625" style="37" customWidth="1"/>
    <col min="2908" max="2931" width="0" style="37" hidden="1" customWidth="1"/>
    <col min="2932" max="2932" width="0.28515625" style="37" customWidth="1"/>
    <col min="2933" max="2939" width="0" style="37" hidden="1" customWidth="1"/>
    <col min="2940" max="3067" width="10" style="37"/>
    <col min="3068" max="3068" width="53.140625" style="37" customWidth="1"/>
    <col min="3069" max="3069" width="10.5703125" style="37" bestFit="1" customWidth="1"/>
    <col min="3070" max="3070" width="1.5703125" style="37" customWidth="1"/>
    <col min="3071" max="3071" width="9.85546875" style="37" bestFit="1" customWidth="1"/>
    <col min="3072" max="3072" width="1.5703125" style="37" customWidth="1"/>
    <col min="3073" max="3073" width="13.7109375" style="37" customWidth="1"/>
    <col min="3074" max="3074" width="1.5703125" style="37" customWidth="1"/>
    <col min="3075" max="3075" width="10.7109375" style="37" customWidth="1"/>
    <col min="3076" max="3109" width="12.5703125" style="37" customWidth="1"/>
    <col min="3110" max="3134" width="10" style="37" customWidth="1"/>
    <col min="3135" max="3135" width="9.5703125" style="37" customWidth="1"/>
    <col min="3136" max="3153" width="0" style="37" hidden="1" customWidth="1"/>
    <col min="3154" max="3154" width="1.140625" style="37" customWidth="1"/>
    <col min="3155" max="3162" width="0" style="37" hidden="1" customWidth="1"/>
    <col min="3163" max="3163" width="2.28515625" style="37" customWidth="1"/>
    <col min="3164" max="3187" width="0" style="37" hidden="1" customWidth="1"/>
    <col min="3188" max="3188" width="0.28515625" style="37" customWidth="1"/>
    <col min="3189" max="3195" width="0" style="37" hidden="1" customWidth="1"/>
    <col min="3196" max="3323" width="10" style="37"/>
    <col min="3324" max="3324" width="53.140625" style="37" customWidth="1"/>
    <col min="3325" max="3325" width="10.5703125" style="37" bestFit="1" customWidth="1"/>
    <col min="3326" max="3326" width="1.5703125" style="37" customWidth="1"/>
    <col min="3327" max="3327" width="9.85546875" style="37" bestFit="1" customWidth="1"/>
    <col min="3328" max="3328" width="1.5703125" style="37" customWidth="1"/>
    <col min="3329" max="3329" width="13.7109375" style="37" customWidth="1"/>
    <col min="3330" max="3330" width="1.5703125" style="37" customWidth="1"/>
    <col min="3331" max="3331" width="10.7109375" style="37" customWidth="1"/>
    <col min="3332" max="3365" width="12.5703125" style="37" customWidth="1"/>
    <col min="3366" max="3390" width="10" style="37" customWidth="1"/>
    <col min="3391" max="3391" width="9.5703125" style="37" customWidth="1"/>
    <col min="3392" max="3409" width="0" style="37" hidden="1" customWidth="1"/>
    <col min="3410" max="3410" width="1.140625" style="37" customWidth="1"/>
    <col min="3411" max="3418" width="0" style="37" hidden="1" customWidth="1"/>
    <col min="3419" max="3419" width="2.28515625" style="37" customWidth="1"/>
    <col min="3420" max="3443" width="0" style="37" hidden="1" customWidth="1"/>
    <col min="3444" max="3444" width="0.28515625" style="37" customWidth="1"/>
    <col min="3445" max="3451" width="0" style="37" hidden="1" customWidth="1"/>
    <col min="3452" max="3579" width="10" style="37"/>
    <col min="3580" max="3580" width="53.140625" style="37" customWidth="1"/>
    <col min="3581" max="3581" width="10.5703125" style="37" bestFit="1" customWidth="1"/>
    <col min="3582" max="3582" width="1.5703125" style="37" customWidth="1"/>
    <col min="3583" max="3583" width="9.85546875" style="37" bestFit="1" customWidth="1"/>
    <col min="3584" max="3584" width="1.5703125" style="37" customWidth="1"/>
    <col min="3585" max="3585" width="13.7109375" style="37" customWidth="1"/>
    <col min="3586" max="3586" width="1.5703125" style="37" customWidth="1"/>
    <col min="3587" max="3587" width="10.7109375" style="37" customWidth="1"/>
    <col min="3588" max="3621" width="12.5703125" style="37" customWidth="1"/>
    <col min="3622" max="3646" width="10" style="37" customWidth="1"/>
    <col min="3647" max="3647" width="9.5703125" style="37" customWidth="1"/>
    <col min="3648" max="3665" width="0" style="37" hidden="1" customWidth="1"/>
    <col min="3666" max="3666" width="1.140625" style="37" customWidth="1"/>
    <col min="3667" max="3674" width="0" style="37" hidden="1" customWidth="1"/>
    <col min="3675" max="3675" width="2.28515625" style="37" customWidth="1"/>
    <col min="3676" max="3699" width="0" style="37" hidden="1" customWidth="1"/>
    <col min="3700" max="3700" width="0.28515625" style="37" customWidth="1"/>
    <col min="3701" max="3707" width="0" style="37" hidden="1" customWidth="1"/>
    <col min="3708" max="3835" width="10" style="37"/>
    <col min="3836" max="3836" width="53.140625" style="37" customWidth="1"/>
    <col min="3837" max="3837" width="10.5703125" style="37" bestFit="1" customWidth="1"/>
    <col min="3838" max="3838" width="1.5703125" style="37" customWidth="1"/>
    <col min="3839" max="3839" width="9.85546875" style="37" bestFit="1" customWidth="1"/>
    <col min="3840" max="3840" width="1.5703125" style="37" customWidth="1"/>
    <col min="3841" max="3841" width="13.7109375" style="37" customWidth="1"/>
    <col min="3842" max="3842" width="1.5703125" style="37" customWidth="1"/>
    <col min="3843" max="3843" width="10.7109375" style="37" customWidth="1"/>
    <col min="3844" max="3877" width="12.5703125" style="37" customWidth="1"/>
    <col min="3878" max="3902" width="10" style="37" customWidth="1"/>
    <col min="3903" max="3903" width="9.5703125" style="37" customWidth="1"/>
    <col min="3904" max="3921" width="0" style="37" hidden="1" customWidth="1"/>
    <col min="3922" max="3922" width="1.140625" style="37" customWidth="1"/>
    <col min="3923" max="3930" width="0" style="37" hidden="1" customWidth="1"/>
    <col min="3931" max="3931" width="2.28515625" style="37" customWidth="1"/>
    <col min="3932" max="3955" width="0" style="37" hidden="1" customWidth="1"/>
    <col min="3956" max="3956" width="0.28515625" style="37" customWidth="1"/>
    <col min="3957" max="3963" width="0" style="37" hidden="1" customWidth="1"/>
    <col min="3964" max="4091" width="10" style="37"/>
    <col min="4092" max="4092" width="53.140625" style="37" customWidth="1"/>
    <col min="4093" max="4093" width="10.5703125" style="37" bestFit="1" customWidth="1"/>
    <col min="4094" max="4094" width="1.5703125" style="37" customWidth="1"/>
    <col min="4095" max="4095" width="9.85546875" style="37" bestFit="1" customWidth="1"/>
    <col min="4096" max="4096" width="1.5703125" style="37" customWidth="1"/>
    <col min="4097" max="4097" width="13.7109375" style="37" customWidth="1"/>
    <col min="4098" max="4098" width="1.5703125" style="37" customWidth="1"/>
    <col min="4099" max="4099" width="10.7109375" style="37" customWidth="1"/>
    <col min="4100" max="4133" width="12.5703125" style="37" customWidth="1"/>
    <col min="4134" max="4158" width="10" style="37" customWidth="1"/>
    <col min="4159" max="4159" width="9.5703125" style="37" customWidth="1"/>
    <col min="4160" max="4177" width="0" style="37" hidden="1" customWidth="1"/>
    <col min="4178" max="4178" width="1.140625" style="37" customWidth="1"/>
    <col min="4179" max="4186" width="0" style="37" hidden="1" customWidth="1"/>
    <col min="4187" max="4187" width="2.28515625" style="37" customWidth="1"/>
    <col min="4188" max="4211" width="0" style="37" hidden="1" customWidth="1"/>
    <col min="4212" max="4212" width="0.28515625" style="37" customWidth="1"/>
    <col min="4213" max="4219" width="0" style="37" hidden="1" customWidth="1"/>
    <col min="4220" max="4347" width="10" style="37"/>
    <col min="4348" max="4348" width="53.140625" style="37" customWidth="1"/>
    <col min="4349" max="4349" width="10.5703125" style="37" bestFit="1" customWidth="1"/>
    <col min="4350" max="4350" width="1.5703125" style="37" customWidth="1"/>
    <col min="4351" max="4351" width="9.85546875" style="37" bestFit="1" customWidth="1"/>
    <col min="4352" max="4352" width="1.5703125" style="37" customWidth="1"/>
    <col min="4353" max="4353" width="13.7109375" style="37" customWidth="1"/>
    <col min="4354" max="4354" width="1.5703125" style="37" customWidth="1"/>
    <col min="4355" max="4355" width="10.7109375" style="37" customWidth="1"/>
    <col min="4356" max="4389" width="12.5703125" style="37" customWidth="1"/>
    <col min="4390" max="4414" width="10" style="37" customWidth="1"/>
    <col min="4415" max="4415" width="9.5703125" style="37" customWidth="1"/>
    <col min="4416" max="4433" width="0" style="37" hidden="1" customWidth="1"/>
    <col min="4434" max="4434" width="1.140625" style="37" customWidth="1"/>
    <col min="4435" max="4442" width="0" style="37" hidden="1" customWidth="1"/>
    <col min="4443" max="4443" width="2.28515625" style="37" customWidth="1"/>
    <col min="4444" max="4467" width="0" style="37" hidden="1" customWidth="1"/>
    <col min="4468" max="4468" width="0.28515625" style="37" customWidth="1"/>
    <col min="4469" max="4475" width="0" style="37" hidden="1" customWidth="1"/>
    <col min="4476" max="4603" width="10" style="37"/>
    <col min="4604" max="4604" width="53.140625" style="37" customWidth="1"/>
    <col min="4605" max="4605" width="10.5703125" style="37" bestFit="1" customWidth="1"/>
    <col min="4606" max="4606" width="1.5703125" style="37" customWidth="1"/>
    <col min="4607" max="4607" width="9.85546875" style="37" bestFit="1" customWidth="1"/>
    <col min="4608" max="4608" width="1.5703125" style="37" customWidth="1"/>
    <col min="4609" max="4609" width="13.7109375" style="37" customWidth="1"/>
    <col min="4610" max="4610" width="1.5703125" style="37" customWidth="1"/>
    <col min="4611" max="4611" width="10.7109375" style="37" customWidth="1"/>
    <col min="4612" max="4645" width="12.5703125" style="37" customWidth="1"/>
    <col min="4646" max="4670" width="10" style="37" customWidth="1"/>
    <col min="4671" max="4671" width="9.5703125" style="37" customWidth="1"/>
    <col min="4672" max="4689" width="0" style="37" hidden="1" customWidth="1"/>
    <col min="4690" max="4690" width="1.140625" style="37" customWidth="1"/>
    <col min="4691" max="4698" width="0" style="37" hidden="1" customWidth="1"/>
    <col min="4699" max="4699" width="2.28515625" style="37" customWidth="1"/>
    <col min="4700" max="4723" width="0" style="37" hidden="1" customWidth="1"/>
    <col min="4724" max="4724" width="0.28515625" style="37" customWidth="1"/>
    <col min="4725" max="4731" width="0" style="37" hidden="1" customWidth="1"/>
    <col min="4732" max="4859" width="10" style="37"/>
    <col min="4860" max="4860" width="53.140625" style="37" customWidth="1"/>
    <col min="4861" max="4861" width="10.5703125" style="37" bestFit="1" customWidth="1"/>
    <col min="4862" max="4862" width="1.5703125" style="37" customWidth="1"/>
    <col min="4863" max="4863" width="9.85546875" style="37" bestFit="1" customWidth="1"/>
    <col min="4864" max="4864" width="1.5703125" style="37" customWidth="1"/>
    <col min="4865" max="4865" width="13.7109375" style="37" customWidth="1"/>
    <col min="4866" max="4866" width="1.5703125" style="37" customWidth="1"/>
    <col min="4867" max="4867" width="10.7109375" style="37" customWidth="1"/>
    <col min="4868" max="4901" width="12.5703125" style="37" customWidth="1"/>
    <col min="4902" max="4926" width="10" style="37" customWidth="1"/>
    <col min="4927" max="4927" width="9.5703125" style="37" customWidth="1"/>
    <col min="4928" max="4945" width="0" style="37" hidden="1" customWidth="1"/>
    <col min="4946" max="4946" width="1.140625" style="37" customWidth="1"/>
    <col min="4947" max="4954" width="0" style="37" hidden="1" customWidth="1"/>
    <col min="4955" max="4955" width="2.28515625" style="37" customWidth="1"/>
    <col min="4956" max="4979" width="0" style="37" hidden="1" customWidth="1"/>
    <col min="4980" max="4980" width="0.28515625" style="37" customWidth="1"/>
    <col min="4981" max="4987" width="0" style="37" hidden="1" customWidth="1"/>
    <col min="4988" max="5115" width="10" style="37"/>
    <col min="5116" max="5116" width="53.140625" style="37" customWidth="1"/>
    <col min="5117" max="5117" width="10.5703125" style="37" bestFit="1" customWidth="1"/>
    <col min="5118" max="5118" width="1.5703125" style="37" customWidth="1"/>
    <col min="5119" max="5119" width="9.85546875" style="37" bestFit="1" customWidth="1"/>
    <col min="5120" max="5120" width="1.5703125" style="37" customWidth="1"/>
    <col min="5121" max="5121" width="13.7109375" style="37" customWidth="1"/>
    <col min="5122" max="5122" width="1.5703125" style="37" customWidth="1"/>
    <col min="5123" max="5123" width="10.7109375" style="37" customWidth="1"/>
    <col min="5124" max="5157" width="12.5703125" style="37" customWidth="1"/>
    <col min="5158" max="5182" width="10" style="37" customWidth="1"/>
    <col min="5183" max="5183" width="9.5703125" style="37" customWidth="1"/>
    <col min="5184" max="5201" width="0" style="37" hidden="1" customWidth="1"/>
    <col min="5202" max="5202" width="1.140625" style="37" customWidth="1"/>
    <col min="5203" max="5210" width="0" style="37" hidden="1" customWidth="1"/>
    <col min="5211" max="5211" width="2.28515625" style="37" customWidth="1"/>
    <col min="5212" max="5235" width="0" style="37" hidden="1" customWidth="1"/>
    <col min="5236" max="5236" width="0.28515625" style="37" customWidth="1"/>
    <col min="5237" max="5243" width="0" style="37" hidden="1" customWidth="1"/>
    <col min="5244" max="5371" width="10" style="37"/>
    <col min="5372" max="5372" width="53.140625" style="37" customWidth="1"/>
    <col min="5373" max="5373" width="10.5703125" style="37" bestFit="1" customWidth="1"/>
    <col min="5374" max="5374" width="1.5703125" style="37" customWidth="1"/>
    <col min="5375" max="5375" width="9.85546875" style="37" bestFit="1" customWidth="1"/>
    <col min="5376" max="5376" width="1.5703125" style="37" customWidth="1"/>
    <col min="5377" max="5377" width="13.7109375" style="37" customWidth="1"/>
    <col min="5378" max="5378" width="1.5703125" style="37" customWidth="1"/>
    <col min="5379" max="5379" width="10.7109375" style="37" customWidth="1"/>
    <col min="5380" max="5413" width="12.5703125" style="37" customWidth="1"/>
    <col min="5414" max="5438" width="10" style="37" customWidth="1"/>
    <col min="5439" max="5439" width="9.5703125" style="37" customWidth="1"/>
    <col min="5440" max="5457" width="0" style="37" hidden="1" customWidth="1"/>
    <col min="5458" max="5458" width="1.140625" style="37" customWidth="1"/>
    <col min="5459" max="5466" width="0" style="37" hidden="1" customWidth="1"/>
    <col min="5467" max="5467" width="2.28515625" style="37" customWidth="1"/>
    <col min="5468" max="5491" width="0" style="37" hidden="1" customWidth="1"/>
    <col min="5492" max="5492" width="0.28515625" style="37" customWidth="1"/>
    <col min="5493" max="5499" width="0" style="37" hidden="1" customWidth="1"/>
    <col min="5500" max="5627" width="10" style="37"/>
    <col min="5628" max="5628" width="53.140625" style="37" customWidth="1"/>
    <col min="5629" max="5629" width="10.5703125" style="37" bestFit="1" customWidth="1"/>
    <col min="5630" max="5630" width="1.5703125" style="37" customWidth="1"/>
    <col min="5631" max="5631" width="9.85546875" style="37" bestFit="1" customWidth="1"/>
    <col min="5632" max="5632" width="1.5703125" style="37" customWidth="1"/>
    <col min="5633" max="5633" width="13.7109375" style="37" customWidth="1"/>
    <col min="5634" max="5634" width="1.5703125" style="37" customWidth="1"/>
    <col min="5635" max="5635" width="10.7109375" style="37" customWidth="1"/>
    <col min="5636" max="5669" width="12.5703125" style="37" customWidth="1"/>
    <col min="5670" max="5694" width="10" style="37" customWidth="1"/>
    <col min="5695" max="5695" width="9.5703125" style="37" customWidth="1"/>
    <col min="5696" max="5713" width="0" style="37" hidden="1" customWidth="1"/>
    <col min="5714" max="5714" width="1.140625" style="37" customWidth="1"/>
    <col min="5715" max="5722" width="0" style="37" hidden="1" customWidth="1"/>
    <col min="5723" max="5723" width="2.28515625" style="37" customWidth="1"/>
    <col min="5724" max="5747" width="0" style="37" hidden="1" customWidth="1"/>
    <col min="5748" max="5748" width="0.28515625" style="37" customWidth="1"/>
    <col min="5749" max="5755" width="0" style="37" hidden="1" customWidth="1"/>
    <col min="5756" max="5883" width="10" style="37"/>
    <col min="5884" max="5884" width="53.140625" style="37" customWidth="1"/>
    <col min="5885" max="5885" width="10.5703125" style="37" bestFit="1" customWidth="1"/>
    <col min="5886" max="5886" width="1.5703125" style="37" customWidth="1"/>
    <col min="5887" max="5887" width="9.85546875" style="37" bestFit="1" customWidth="1"/>
    <col min="5888" max="5888" width="1.5703125" style="37" customWidth="1"/>
    <col min="5889" max="5889" width="13.7109375" style="37" customWidth="1"/>
    <col min="5890" max="5890" width="1.5703125" style="37" customWidth="1"/>
    <col min="5891" max="5891" width="10.7109375" style="37" customWidth="1"/>
    <col min="5892" max="5925" width="12.5703125" style="37" customWidth="1"/>
    <col min="5926" max="5950" width="10" style="37" customWidth="1"/>
    <col min="5951" max="5951" width="9.5703125" style="37" customWidth="1"/>
    <col min="5952" max="5969" width="0" style="37" hidden="1" customWidth="1"/>
    <col min="5970" max="5970" width="1.140625" style="37" customWidth="1"/>
    <col min="5971" max="5978" width="0" style="37" hidden="1" customWidth="1"/>
    <col min="5979" max="5979" width="2.28515625" style="37" customWidth="1"/>
    <col min="5980" max="6003" width="0" style="37" hidden="1" customWidth="1"/>
    <col min="6004" max="6004" width="0.28515625" style="37" customWidth="1"/>
    <col min="6005" max="6011" width="0" style="37" hidden="1" customWidth="1"/>
    <col min="6012" max="6139" width="10" style="37"/>
    <col min="6140" max="6140" width="53.140625" style="37" customWidth="1"/>
    <col min="6141" max="6141" width="10.5703125" style="37" bestFit="1" customWidth="1"/>
    <col min="6142" max="6142" width="1.5703125" style="37" customWidth="1"/>
    <col min="6143" max="6143" width="9.85546875" style="37" bestFit="1" customWidth="1"/>
    <col min="6144" max="6144" width="1.5703125" style="37" customWidth="1"/>
    <col min="6145" max="6145" width="13.7109375" style="37" customWidth="1"/>
    <col min="6146" max="6146" width="1.5703125" style="37" customWidth="1"/>
    <col min="6147" max="6147" width="10.7109375" style="37" customWidth="1"/>
    <col min="6148" max="6181" width="12.5703125" style="37" customWidth="1"/>
    <col min="6182" max="6206" width="10" style="37" customWidth="1"/>
    <col min="6207" max="6207" width="9.5703125" style="37" customWidth="1"/>
    <col min="6208" max="6225" width="0" style="37" hidden="1" customWidth="1"/>
    <col min="6226" max="6226" width="1.140625" style="37" customWidth="1"/>
    <col min="6227" max="6234" width="0" style="37" hidden="1" customWidth="1"/>
    <col min="6235" max="6235" width="2.28515625" style="37" customWidth="1"/>
    <col min="6236" max="6259" width="0" style="37" hidden="1" customWidth="1"/>
    <col min="6260" max="6260" width="0.28515625" style="37" customWidth="1"/>
    <col min="6261" max="6267" width="0" style="37" hidden="1" customWidth="1"/>
    <col min="6268" max="6395" width="10" style="37"/>
    <col min="6396" max="6396" width="53.140625" style="37" customWidth="1"/>
    <col min="6397" max="6397" width="10.5703125" style="37" bestFit="1" customWidth="1"/>
    <col min="6398" max="6398" width="1.5703125" style="37" customWidth="1"/>
    <col min="6399" max="6399" width="9.85546875" style="37" bestFit="1" customWidth="1"/>
    <col min="6400" max="6400" width="1.5703125" style="37" customWidth="1"/>
    <col min="6401" max="6401" width="13.7109375" style="37" customWidth="1"/>
    <col min="6402" max="6402" width="1.5703125" style="37" customWidth="1"/>
    <col min="6403" max="6403" width="10.7109375" style="37" customWidth="1"/>
    <col min="6404" max="6437" width="12.5703125" style="37" customWidth="1"/>
    <col min="6438" max="6462" width="10" style="37" customWidth="1"/>
    <col min="6463" max="6463" width="9.5703125" style="37" customWidth="1"/>
    <col min="6464" max="6481" width="0" style="37" hidden="1" customWidth="1"/>
    <col min="6482" max="6482" width="1.140625" style="37" customWidth="1"/>
    <col min="6483" max="6490" width="0" style="37" hidden="1" customWidth="1"/>
    <col min="6491" max="6491" width="2.28515625" style="37" customWidth="1"/>
    <col min="6492" max="6515" width="0" style="37" hidden="1" customWidth="1"/>
    <col min="6516" max="6516" width="0.28515625" style="37" customWidth="1"/>
    <col min="6517" max="6523" width="0" style="37" hidden="1" customWidth="1"/>
    <col min="6524" max="6651" width="10" style="37"/>
    <col min="6652" max="6652" width="53.140625" style="37" customWidth="1"/>
    <col min="6653" max="6653" width="10.5703125" style="37" bestFit="1" customWidth="1"/>
    <col min="6654" max="6654" width="1.5703125" style="37" customWidth="1"/>
    <col min="6655" max="6655" width="9.85546875" style="37" bestFit="1" customWidth="1"/>
    <col min="6656" max="6656" width="1.5703125" style="37" customWidth="1"/>
    <col min="6657" max="6657" width="13.7109375" style="37" customWidth="1"/>
    <col min="6658" max="6658" width="1.5703125" style="37" customWidth="1"/>
    <col min="6659" max="6659" width="10.7109375" style="37" customWidth="1"/>
    <col min="6660" max="6693" width="12.5703125" style="37" customWidth="1"/>
    <col min="6694" max="6718" width="10" style="37" customWidth="1"/>
    <col min="6719" max="6719" width="9.5703125" style="37" customWidth="1"/>
    <col min="6720" max="6737" width="0" style="37" hidden="1" customWidth="1"/>
    <col min="6738" max="6738" width="1.140625" style="37" customWidth="1"/>
    <col min="6739" max="6746" width="0" style="37" hidden="1" customWidth="1"/>
    <col min="6747" max="6747" width="2.28515625" style="37" customWidth="1"/>
    <col min="6748" max="6771" width="0" style="37" hidden="1" customWidth="1"/>
    <col min="6772" max="6772" width="0.28515625" style="37" customWidth="1"/>
    <col min="6773" max="6779" width="0" style="37" hidden="1" customWidth="1"/>
    <col min="6780" max="6907" width="10" style="37"/>
    <col min="6908" max="6908" width="53.140625" style="37" customWidth="1"/>
    <col min="6909" max="6909" width="10.5703125" style="37" bestFit="1" customWidth="1"/>
    <col min="6910" max="6910" width="1.5703125" style="37" customWidth="1"/>
    <col min="6911" max="6911" width="9.85546875" style="37" bestFit="1" customWidth="1"/>
    <col min="6912" max="6912" width="1.5703125" style="37" customWidth="1"/>
    <col min="6913" max="6913" width="13.7109375" style="37" customWidth="1"/>
    <col min="6914" max="6914" width="1.5703125" style="37" customWidth="1"/>
    <col min="6915" max="6915" width="10.7109375" style="37" customWidth="1"/>
    <col min="6916" max="6949" width="12.5703125" style="37" customWidth="1"/>
    <col min="6950" max="6974" width="10" style="37" customWidth="1"/>
    <col min="6975" max="6975" width="9.5703125" style="37" customWidth="1"/>
    <col min="6976" max="6993" width="0" style="37" hidden="1" customWidth="1"/>
    <col min="6994" max="6994" width="1.140625" style="37" customWidth="1"/>
    <col min="6995" max="7002" width="0" style="37" hidden="1" customWidth="1"/>
    <col min="7003" max="7003" width="2.28515625" style="37" customWidth="1"/>
    <col min="7004" max="7027" width="0" style="37" hidden="1" customWidth="1"/>
    <col min="7028" max="7028" width="0.28515625" style="37" customWidth="1"/>
    <col min="7029" max="7035" width="0" style="37" hidden="1" customWidth="1"/>
    <col min="7036" max="7163" width="10" style="37"/>
    <col min="7164" max="7164" width="53.140625" style="37" customWidth="1"/>
    <col min="7165" max="7165" width="10.5703125" style="37" bestFit="1" customWidth="1"/>
    <col min="7166" max="7166" width="1.5703125" style="37" customWidth="1"/>
    <col min="7167" max="7167" width="9.85546875" style="37" bestFit="1" customWidth="1"/>
    <col min="7168" max="7168" width="1.5703125" style="37" customWidth="1"/>
    <col min="7169" max="7169" width="13.7109375" style="37" customWidth="1"/>
    <col min="7170" max="7170" width="1.5703125" style="37" customWidth="1"/>
    <col min="7171" max="7171" width="10.7109375" style="37" customWidth="1"/>
    <col min="7172" max="7205" width="12.5703125" style="37" customWidth="1"/>
    <col min="7206" max="7230" width="10" style="37" customWidth="1"/>
    <col min="7231" max="7231" width="9.5703125" style="37" customWidth="1"/>
    <col min="7232" max="7249" width="0" style="37" hidden="1" customWidth="1"/>
    <col min="7250" max="7250" width="1.140625" style="37" customWidth="1"/>
    <col min="7251" max="7258" width="0" style="37" hidden="1" customWidth="1"/>
    <col min="7259" max="7259" width="2.28515625" style="37" customWidth="1"/>
    <col min="7260" max="7283" width="0" style="37" hidden="1" customWidth="1"/>
    <col min="7284" max="7284" width="0.28515625" style="37" customWidth="1"/>
    <col min="7285" max="7291" width="0" style="37" hidden="1" customWidth="1"/>
    <col min="7292" max="7419" width="10" style="37"/>
    <col min="7420" max="7420" width="53.140625" style="37" customWidth="1"/>
    <col min="7421" max="7421" width="10.5703125" style="37" bestFit="1" customWidth="1"/>
    <col min="7422" max="7422" width="1.5703125" style="37" customWidth="1"/>
    <col min="7423" max="7423" width="9.85546875" style="37" bestFit="1" customWidth="1"/>
    <col min="7424" max="7424" width="1.5703125" style="37" customWidth="1"/>
    <col min="7425" max="7425" width="13.7109375" style="37" customWidth="1"/>
    <col min="7426" max="7426" width="1.5703125" style="37" customWidth="1"/>
    <col min="7427" max="7427" width="10.7109375" style="37" customWidth="1"/>
    <col min="7428" max="7461" width="12.5703125" style="37" customWidth="1"/>
    <col min="7462" max="7486" width="10" style="37" customWidth="1"/>
    <col min="7487" max="7487" width="9.5703125" style="37" customWidth="1"/>
    <col min="7488" max="7505" width="0" style="37" hidden="1" customWidth="1"/>
    <col min="7506" max="7506" width="1.140625" style="37" customWidth="1"/>
    <col min="7507" max="7514" width="0" style="37" hidden="1" customWidth="1"/>
    <col min="7515" max="7515" width="2.28515625" style="37" customWidth="1"/>
    <col min="7516" max="7539" width="0" style="37" hidden="1" customWidth="1"/>
    <col min="7540" max="7540" width="0.28515625" style="37" customWidth="1"/>
    <col min="7541" max="7547" width="0" style="37" hidden="1" customWidth="1"/>
    <col min="7548" max="7675" width="10" style="37"/>
    <col min="7676" max="7676" width="53.140625" style="37" customWidth="1"/>
    <col min="7677" max="7677" width="10.5703125" style="37" bestFit="1" customWidth="1"/>
    <col min="7678" max="7678" width="1.5703125" style="37" customWidth="1"/>
    <col min="7679" max="7679" width="9.85546875" style="37" bestFit="1" customWidth="1"/>
    <col min="7680" max="7680" width="1.5703125" style="37" customWidth="1"/>
    <col min="7681" max="7681" width="13.7109375" style="37" customWidth="1"/>
    <col min="7682" max="7682" width="1.5703125" style="37" customWidth="1"/>
    <col min="7683" max="7683" width="10.7109375" style="37" customWidth="1"/>
    <col min="7684" max="7717" width="12.5703125" style="37" customWidth="1"/>
    <col min="7718" max="7742" width="10" style="37" customWidth="1"/>
    <col min="7743" max="7743" width="9.5703125" style="37" customWidth="1"/>
    <col min="7744" max="7761" width="0" style="37" hidden="1" customWidth="1"/>
    <col min="7762" max="7762" width="1.140625" style="37" customWidth="1"/>
    <col min="7763" max="7770" width="0" style="37" hidden="1" customWidth="1"/>
    <col min="7771" max="7771" width="2.28515625" style="37" customWidth="1"/>
    <col min="7772" max="7795" width="0" style="37" hidden="1" customWidth="1"/>
    <col min="7796" max="7796" width="0.28515625" style="37" customWidth="1"/>
    <col min="7797" max="7803" width="0" style="37" hidden="1" customWidth="1"/>
    <col min="7804" max="7931" width="10" style="37"/>
    <col min="7932" max="7932" width="53.140625" style="37" customWidth="1"/>
    <col min="7933" max="7933" width="10.5703125" style="37" bestFit="1" customWidth="1"/>
    <col min="7934" max="7934" width="1.5703125" style="37" customWidth="1"/>
    <col min="7935" max="7935" width="9.85546875" style="37" bestFit="1" customWidth="1"/>
    <col min="7936" max="7936" width="1.5703125" style="37" customWidth="1"/>
    <col min="7937" max="7937" width="13.7109375" style="37" customWidth="1"/>
    <col min="7938" max="7938" width="1.5703125" style="37" customWidth="1"/>
    <col min="7939" max="7939" width="10.7109375" style="37" customWidth="1"/>
    <col min="7940" max="7973" width="12.5703125" style="37" customWidth="1"/>
    <col min="7974" max="7998" width="10" style="37" customWidth="1"/>
    <col min="7999" max="7999" width="9.5703125" style="37" customWidth="1"/>
    <col min="8000" max="8017" width="0" style="37" hidden="1" customWidth="1"/>
    <col min="8018" max="8018" width="1.140625" style="37" customWidth="1"/>
    <col min="8019" max="8026" width="0" style="37" hidden="1" customWidth="1"/>
    <col min="8027" max="8027" width="2.28515625" style="37" customWidth="1"/>
    <col min="8028" max="8051" width="0" style="37" hidden="1" customWidth="1"/>
    <col min="8052" max="8052" width="0.28515625" style="37" customWidth="1"/>
    <col min="8053" max="8059" width="0" style="37" hidden="1" customWidth="1"/>
    <col min="8060" max="8187" width="10" style="37"/>
    <col min="8188" max="8188" width="53.140625" style="37" customWidth="1"/>
    <col min="8189" max="8189" width="10.5703125" style="37" bestFit="1" customWidth="1"/>
    <col min="8190" max="8190" width="1.5703125" style="37" customWidth="1"/>
    <col min="8191" max="8191" width="9.85546875" style="37" bestFit="1" customWidth="1"/>
    <col min="8192" max="8192" width="1.5703125" style="37" customWidth="1"/>
    <col min="8193" max="8193" width="13.7109375" style="37" customWidth="1"/>
    <col min="8194" max="8194" width="1.5703125" style="37" customWidth="1"/>
    <col min="8195" max="8195" width="10.7109375" style="37" customWidth="1"/>
    <col min="8196" max="8229" width="12.5703125" style="37" customWidth="1"/>
    <col min="8230" max="8254" width="10" style="37" customWidth="1"/>
    <col min="8255" max="8255" width="9.5703125" style="37" customWidth="1"/>
    <col min="8256" max="8273" width="0" style="37" hidden="1" customWidth="1"/>
    <col min="8274" max="8274" width="1.140625" style="37" customWidth="1"/>
    <col min="8275" max="8282" width="0" style="37" hidden="1" customWidth="1"/>
    <col min="8283" max="8283" width="2.28515625" style="37" customWidth="1"/>
    <col min="8284" max="8307" width="0" style="37" hidden="1" customWidth="1"/>
    <col min="8308" max="8308" width="0.28515625" style="37" customWidth="1"/>
    <col min="8309" max="8315" width="0" style="37" hidden="1" customWidth="1"/>
    <col min="8316" max="8443" width="10" style="37"/>
    <col min="8444" max="8444" width="53.140625" style="37" customWidth="1"/>
    <col min="8445" max="8445" width="10.5703125" style="37" bestFit="1" customWidth="1"/>
    <col min="8446" max="8446" width="1.5703125" style="37" customWidth="1"/>
    <col min="8447" max="8447" width="9.85546875" style="37" bestFit="1" customWidth="1"/>
    <col min="8448" max="8448" width="1.5703125" style="37" customWidth="1"/>
    <col min="8449" max="8449" width="13.7109375" style="37" customWidth="1"/>
    <col min="8450" max="8450" width="1.5703125" style="37" customWidth="1"/>
    <col min="8451" max="8451" width="10.7109375" style="37" customWidth="1"/>
    <col min="8452" max="8485" width="12.5703125" style="37" customWidth="1"/>
    <col min="8486" max="8510" width="10" style="37" customWidth="1"/>
    <col min="8511" max="8511" width="9.5703125" style="37" customWidth="1"/>
    <col min="8512" max="8529" width="0" style="37" hidden="1" customWidth="1"/>
    <col min="8530" max="8530" width="1.140625" style="37" customWidth="1"/>
    <col min="8531" max="8538" width="0" style="37" hidden="1" customWidth="1"/>
    <col min="8539" max="8539" width="2.28515625" style="37" customWidth="1"/>
    <col min="8540" max="8563" width="0" style="37" hidden="1" customWidth="1"/>
    <col min="8564" max="8564" width="0.28515625" style="37" customWidth="1"/>
    <col min="8565" max="8571" width="0" style="37" hidden="1" customWidth="1"/>
    <col min="8572" max="8699" width="10" style="37"/>
    <col min="8700" max="8700" width="53.140625" style="37" customWidth="1"/>
    <col min="8701" max="8701" width="10.5703125" style="37" bestFit="1" customWidth="1"/>
    <col min="8702" max="8702" width="1.5703125" style="37" customWidth="1"/>
    <col min="8703" max="8703" width="9.85546875" style="37" bestFit="1" customWidth="1"/>
    <col min="8704" max="8704" width="1.5703125" style="37" customWidth="1"/>
    <col min="8705" max="8705" width="13.7109375" style="37" customWidth="1"/>
    <col min="8706" max="8706" width="1.5703125" style="37" customWidth="1"/>
    <col min="8707" max="8707" width="10.7109375" style="37" customWidth="1"/>
    <col min="8708" max="8741" width="12.5703125" style="37" customWidth="1"/>
    <col min="8742" max="8766" width="10" style="37" customWidth="1"/>
    <col min="8767" max="8767" width="9.5703125" style="37" customWidth="1"/>
    <col min="8768" max="8785" width="0" style="37" hidden="1" customWidth="1"/>
    <col min="8786" max="8786" width="1.140625" style="37" customWidth="1"/>
    <col min="8787" max="8794" width="0" style="37" hidden="1" customWidth="1"/>
    <col min="8795" max="8795" width="2.28515625" style="37" customWidth="1"/>
    <col min="8796" max="8819" width="0" style="37" hidden="1" customWidth="1"/>
    <col min="8820" max="8820" width="0.28515625" style="37" customWidth="1"/>
    <col min="8821" max="8827" width="0" style="37" hidden="1" customWidth="1"/>
    <col min="8828" max="8955" width="10" style="37"/>
    <col min="8956" max="8956" width="53.140625" style="37" customWidth="1"/>
    <col min="8957" max="8957" width="10.5703125" style="37" bestFit="1" customWidth="1"/>
    <col min="8958" max="8958" width="1.5703125" style="37" customWidth="1"/>
    <col min="8959" max="8959" width="9.85546875" style="37" bestFit="1" customWidth="1"/>
    <col min="8960" max="8960" width="1.5703125" style="37" customWidth="1"/>
    <col min="8961" max="8961" width="13.7109375" style="37" customWidth="1"/>
    <col min="8962" max="8962" width="1.5703125" style="37" customWidth="1"/>
    <col min="8963" max="8963" width="10.7109375" style="37" customWidth="1"/>
    <col min="8964" max="8997" width="12.5703125" style="37" customWidth="1"/>
    <col min="8998" max="9022" width="10" style="37" customWidth="1"/>
    <col min="9023" max="9023" width="9.5703125" style="37" customWidth="1"/>
    <col min="9024" max="9041" width="0" style="37" hidden="1" customWidth="1"/>
    <col min="9042" max="9042" width="1.140625" style="37" customWidth="1"/>
    <col min="9043" max="9050" width="0" style="37" hidden="1" customWidth="1"/>
    <col min="9051" max="9051" width="2.28515625" style="37" customWidth="1"/>
    <col min="9052" max="9075" width="0" style="37" hidden="1" customWidth="1"/>
    <col min="9076" max="9076" width="0.28515625" style="37" customWidth="1"/>
    <col min="9077" max="9083" width="0" style="37" hidden="1" customWidth="1"/>
    <col min="9084" max="9211" width="10" style="37"/>
    <col min="9212" max="9212" width="53.140625" style="37" customWidth="1"/>
    <col min="9213" max="9213" width="10.5703125" style="37" bestFit="1" customWidth="1"/>
    <col min="9214" max="9214" width="1.5703125" style="37" customWidth="1"/>
    <col min="9215" max="9215" width="9.85546875" style="37" bestFit="1" customWidth="1"/>
    <col min="9216" max="9216" width="1.5703125" style="37" customWidth="1"/>
    <col min="9217" max="9217" width="13.7109375" style="37" customWidth="1"/>
    <col min="9218" max="9218" width="1.5703125" style="37" customWidth="1"/>
    <col min="9219" max="9219" width="10.7109375" style="37" customWidth="1"/>
    <col min="9220" max="9253" width="12.5703125" style="37" customWidth="1"/>
    <col min="9254" max="9278" width="10" style="37" customWidth="1"/>
    <col min="9279" max="9279" width="9.5703125" style="37" customWidth="1"/>
    <col min="9280" max="9297" width="0" style="37" hidden="1" customWidth="1"/>
    <col min="9298" max="9298" width="1.140625" style="37" customWidth="1"/>
    <col min="9299" max="9306" width="0" style="37" hidden="1" customWidth="1"/>
    <col min="9307" max="9307" width="2.28515625" style="37" customWidth="1"/>
    <col min="9308" max="9331" width="0" style="37" hidden="1" customWidth="1"/>
    <col min="9332" max="9332" width="0.28515625" style="37" customWidth="1"/>
    <col min="9333" max="9339" width="0" style="37" hidden="1" customWidth="1"/>
    <col min="9340" max="9467" width="10" style="37"/>
    <col min="9468" max="9468" width="53.140625" style="37" customWidth="1"/>
    <col min="9469" max="9469" width="10.5703125" style="37" bestFit="1" customWidth="1"/>
    <col min="9470" max="9470" width="1.5703125" style="37" customWidth="1"/>
    <col min="9471" max="9471" width="9.85546875" style="37" bestFit="1" customWidth="1"/>
    <col min="9472" max="9472" width="1.5703125" style="37" customWidth="1"/>
    <col min="9473" max="9473" width="13.7109375" style="37" customWidth="1"/>
    <col min="9474" max="9474" width="1.5703125" style="37" customWidth="1"/>
    <col min="9475" max="9475" width="10.7109375" style="37" customWidth="1"/>
    <col min="9476" max="9509" width="12.5703125" style="37" customWidth="1"/>
    <col min="9510" max="9534" width="10" style="37" customWidth="1"/>
    <col min="9535" max="9535" width="9.5703125" style="37" customWidth="1"/>
    <col min="9536" max="9553" width="0" style="37" hidden="1" customWidth="1"/>
    <col min="9554" max="9554" width="1.140625" style="37" customWidth="1"/>
    <col min="9555" max="9562" width="0" style="37" hidden="1" customWidth="1"/>
    <col min="9563" max="9563" width="2.28515625" style="37" customWidth="1"/>
    <col min="9564" max="9587" width="0" style="37" hidden="1" customWidth="1"/>
    <col min="9588" max="9588" width="0.28515625" style="37" customWidth="1"/>
    <col min="9589" max="9595" width="0" style="37" hidden="1" customWidth="1"/>
    <col min="9596" max="9723" width="10" style="37"/>
    <col min="9724" max="9724" width="53.140625" style="37" customWidth="1"/>
    <col min="9725" max="9725" width="10.5703125" style="37" bestFit="1" customWidth="1"/>
    <col min="9726" max="9726" width="1.5703125" style="37" customWidth="1"/>
    <col min="9727" max="9727" width="9.85546875" style="37" bestFit="1" customWidth="1"/>
    <col min="9728" max="9728" width="1.5703125" style="37" customWidth="1"/>
    <col min="9729" max="9729" width="13.7109375" style="37" customWidth="1"/>
    <col min="9730" max="9730" width="1.5703125" style="37" customWidth="1"/>
    <col min="9731" max="9731" width="10.7109375" style="37" customWidth="1"/>
    <col min="9732" max="9765" width="12.5703125" style="37" customWidth="1"/>
    <col min="9766" max="9790" width="10" style="37" customWidth="1"/>
    <col min="9791" max="9791" width="9.5703125" style="37" customWidth="1"/>
    <col min="9792" max="9809" width="0" style="37" hidden="1" customWidth="1"/>
    <col min="9810" max="9810" width="1.140625" style="37" customWidth="1"/>
    <col min="9811" max="9818" width="0" style="37" hidden="1" customWidth="1"/>
    <col min="9819" max="9819" width="2.28515625" style="37" customWidth="1"/>
    <col min="9820" max="9843" width="0" style="37" hidden="1" customWidth="1"/>
    <col min="9844" max="9844" width="0.28515625" style="37" customWidth="1"/>
    <col min="9845" max="9851" width="0" style="37" hidden="1" customWidth="1"/>
    <col min="9852" max="9979" width="10" style="37"/>
    <col min="9980" max="9980" width="53.140625" style="37" customWidth="1"/>
    <col min="9981" max="9981" width="10.5703125" style="37" bestFit="1" customWidth="1"/>
    <col min="9982" max="9982" width="1.5703125" style="37" customWidth="1"/>
    <col min="9983" max="9983" width="9.85546875" style="37" bestFit="1" customWidth="1"/>
    <col min="9984" max="9984" width="1.5703125" style="37" customWidth="1"/>
    <col min="9985" max="9985" width="13.7109375" style="37" customWidth="1"/>
    <col min="9986" max="9986" width="1.5703125" style="37" customWidth="1"/>
    <col min="9987" max="9987" width="10.7109375" style="37" customWidth="1"/>
    <col min="9988" max="10021" width="12.5703125" style="37" customWidth="1"/>
    <col min="10022" max="10046" width="10" style="37" customWidth="1"/>
    <col min="10047" max="10047" width="9.5703125" style="37" customWidth="1"/>
    <col min="10048" max="10065" width="0" style="37" hidden="1" customWidth="1"/>
    <col min="10066" max="10066" width="1.140625" style="37" customWidth="1"/>
    <col min="10067" max="10074" width="0" style="37" hidden="1" customWidth="1"/>
    <col min="10075" max="10075" width="2.28515625" style="37" customWidth="1"/>
    <col min="10076" max="10099" width="0" style="37" hidden="1" customWidth="1"/>
    <col min="10100" max="10100" width="0.28515625" style="37" customWidth="1"/>
    <col min="10101" max="10107" width="0" style="37" hidden="1" customWidth="1"/>
    <col min="10108" max="10235" width="10" style="37"/>
    <col min="10236" max="10236" width="53.140625" style="37" customWidth="1"/>
    <col min="10237" max="10237" width="10.5703125" style="37" bestFit="1" customWidth="1"/>
    <col min="10238" max="10238" width="1.5703125" style="37" customWidth="1"/>
    <col min="10239" max="10239" width="9.85546875" style="37" bestFit="1" customWidth="1"/>
    <col min="10240" max="10240" width="1.5703125" style="37" customWidth="1"/>
    <col min="10241" max="10241" width="13.7109375" style="37" customWidth="1"/>
    <col min="10242" max="10242" width="1.5703125" style="37" customWidth="1"/>
    <col min="10243" max="10243" width="10.7109375" style="37" customWidth="1"/>
    <col min="10244" max="10277" width="12.5703125" style="37" customWidth="1"/>
    <col min="10278" max="10302" width="10" style="37" customWidth="1"/>
    <col min="10303" max="10303" width="9.5703125" style="37" customWidth="1"/>
    <col min="10304" max="10321" width="0" style="37" hidden="1" customWidth="1"/>
    <col min="10322" max="10322" width="1.140625" style="37" customWidth="1"/>
    <col min="10323" max="10330" width="0" style="37" hidden="1" customWidth="1"/>
    <col min="10331" max="10331" width="2.28515625" style="37" customWidth="1"/>
    <col min="10332" max="10355" width="0" style="37" hidden="1" customWidth="1"/>
    <col min="10356" max="10356" width="0.28515625" style="37" customWidth="1"/>
    <col min="10357" max="10363" width="0" style="37" hidden="1" customWidth="1"/>
    <col min="10364" max="10491" width="10" style="37"/>
    <col min="10492" max="10492" width="53.140625" style="37" customWidth="1"/>
    <col min="10493" max="10493" width="10.5703125" style="37" bestFit="1" customWidth="1"/>
    <col min="10494" max="10494" width="1.5703125" style="37" customWidth="1"/>
    <col min="10495" max="10495" width="9.85546875" style="37" bestFit="1" customWidth="1"/>
    <col min="10496" max="10496" width="1.5703125" style="37" customWidth="1"/>
    <col min="10497" max="10497" width="13.7109375" style="37" customWidth="1"/>
    <col min="10498" max="10498" width="1.5703125" style="37" customWidth="1"/>
    <col min="10499" max="10499" width="10.7109375" style="37" customWidth="1"/>
    <col min="10500" max="10533" width="12.5703125" style="37" customWidth="1"/>
    <col min="10534" max="10558" width="10" style="37" customWidth="1"/>
    <col min="10559" max="10559" width="9.5703125" style="37" customWidth="1"/>
    <col min="10560" max="10577" width="0" style="37" hidden="1" customWidth="1"/>
    <col min="10578" max="10578" width="1.140625" style="37" customWidth="1"/>
    <col min="10579" max="10586" width="0" style="37" hidden="1" customWidth="1"/>
    <col min="10587" max="10587" width="2.28515625" style="37" customWidth="1"/>
    <col min="10588" max="10611" width="0" style="37" hidden="1" customWidth="1"/>
    <col min="10612" max="10612" width="0.28515625" style="37" customWidth="1"/>
    <col min="10613" max="10619" width="0" style="37" hidden="1" customWidth="1"/>
    <col min="10620" max="10747" width="10" style="37"/>
    <col min="10748" max="10748" width="53.140625" style="37" customWidth="1"/>
    <col min="10749" max="10749" width="10.5703125" style="37" bestFit="1" customWidth="1"/>
    <col min="10750" max="10750" width="1.5703125" style="37" customWidth="1"/>
    <col min="10751" max="10751" width="9.85546875" style="37" bestFit="1" customWidth="1"/>
    <col min="10752" max="10752" width="1.5703125" style="37" customWidth="1"/>
    <col min="10753" max="10753" width="13.7109375" style="37" customWidth="1"/>
    <col min="10754" max="10754" width="1.5703125" style="37" customWidth="1"/>
    <col min="10755" max="10755" width="10.7109375" style="37" customWidth="1"/>
    <col min="10756" max="10789" width="12.5703125" style="37" customWidth="1"/>
    <col min="10790" max="10814" width="10" style="37" customWidth="1"/>
    <col min="10815" max="10815" width="9.5703125" style="37" customWidth="1"/>
    <col min="10816" max="10833" width="0" style="37" hidden="1" customWidth="1"/>
    <col min="10834" max="10834" width="1.140625" style="37" customWidth="1"/>
    <col min="10835" max="10842" width="0" style="37" hidden="1" customWidth="1"/>
    <col min="10843" max="10843" width="2.28515625" style="37" customWidth="1"/>
    <col min="10844" max="10867" width="0" style="37" hidden="1" customWidth="1"/>
    <col min="10868" max="10868" width="0.28515625" style="37" customWidth="1"/>
    <col min="10869" max="10875" width="0" style="37" hidden="1" customWidth="1"/>
    <col min="10876" max="11003" width="10" style="37"/>
    <col min="11004" max="11004" width="53.140625" style="37" customWidth="1"/>
    <col min="11005" max="11005" width="10.5703125" style="37" bestFit="1" customWidth="1"/>
    <col min="11006" max="11006" width="1.5703125" style="37" customWidth="1"/>
    <col min="11007" max="11007" width="9.85546875" style="37" bestFit="1" customWidth="1"/>
    <col min="11008" max="11008" width="1.5703125" style="37" customWidth="1"/>
    <col min="11009" max="11009" width="13.7109375" style="37" customWidth="1"/>
    <col min="11010" max="11010" width="1.5703125" style="37" customWidth="1"/>
    <col min="11011" max="11011" width="10.7109375" style="37" customWidth="1"/>
    <col min="11012" max="11045" width="12.5703125" style="37" customWidth="1"/>
    <col min="11046" max="11070" width="10" style="37" customWidth="1"/>
    <col min="11071" max="11071" width="9.5703125" style="37" customWidth="1"/>
    <col min="11072" max="11089" width="0" style="37" hidden="1" customWidth="1"/>
    <col min="11090" max="11090" width="1.140625" style="37" customWidth="1"/>
    <col min="11091" max="11098" width="0" style="37" hidden="1" customWidth="1"/>
    <col min="11099" max="11099" width="2.28515625" style="37" customWidth="1"/>
    <col min="11100" max="11123" width="0" style="37" hidden="1" customWidth="1"/>
    <col min="11124" max="11124" width="0.28515625" style="37" customWidth="1"/>
    <col min="11125" max="11131" width="0" style="37" hidden="1" customWidth="1"/>
    <col min="11132" max="11259" width="10" style="37"/>
    <col min="11260" max="11260" width="53.140625" style="37" customWidth="1"/>
    <col min="11261" max="11261" width="10.5703125" style="37" bestFit="1" customWidth="1"/>
    <col min="11262" max="11262" width="1.5703125" style="37" customWidth="1"/>
    <col min="11263" max="11263" width="9.85546875" style="37" bestFit="1" customWidth="1"/>
    <col min="11264" max="11264" width="1.5703125" style="37" customWidth="1"/>
    <col min="11265" max="11265" width="13.7109375" style="37" customWidth="1"/>
    <col min="11266" max="11266" width="1.5703125" style="37" customWidth="1"/>
    <col min="11267" max="11267" width="10.7109375" style="37" customWidth="1"/>
    <col min="11268" max="11301" width="12.5703125" style="37" customWidth="1"/>
    <col min="11302" max="11326" width="10" style="37" customWidth="1"/>
    <col min="11327" max="11327" width="9.5703125" style="37" customWidth="1"/>
    <col min="11328" max="11345" width="0" style="37" hidden="1" customWidth="1"/>
    <col min="11346" max="11346" width="1.140625" style="37" customWidth="1"/>
    <col min="11347" max="11354" width="0" style="37" hidden="1" customWidth="1"/>
    <col min="11355" max="11355" width="2.28515625" style="37" customWidth="1"/>
    <col min="11356" max="11379" width="0" style="37" hidden="1" customWidth="1"/>
    <col min="11380" max="11380" width="0.28515625" style="37" customWidth="1"/>
    <col min="11381" max="11387" width="0" style="37" hidden="1" customWidth="1"/>
    <col min="11388" max="11515" width="10" style="37"/>
    <col min="11516" max="11516" width="53.140625" style="37" customWidth="1"/>
    <col min="11517" max="11517" width="10.5703125" style="37" bestFit="1" customWidth="1"/>
    <col min="11518" max="11518" width="1.5703125" style="37" customWidth="1"/>
    <col min="11519" max="11519" width="9.85546875" style="37" bestFit="1" customWidth="1"/>
    <col min="11520" max="11520" width="1.5703125" style="37" customWidth="1"/>
    <col min="11521" max="11521" width="13.7109375" style="37" customWidth="1"/>
    <col min="11522" max="11522" width="1.5703125" style="37" customWidth="1"/>
    <col min="11523" max="11523" width="10.7109375" style="37" customWidth="1"/>
    <col min="11524" max="11557" width="12.5703125" style="37" customWidth="1"/>
    <col min="11558" max="11582" width="10" style="37" customWidth="1"/>
    <col min="11583" max="11583" width="9.5703125" style="37" customWidth="1"/>
    <col min="11584" max="11601" width="0" style="37" hidden="1" customWidth="1"/>
    <col min="11602" max="11602" width="1.140625" style="37" customWidth="1"/>
    <col min="11603" max="11610" width="0" style="37" hidden="1" customWidth="1"/>
    <col min="11611" max="11611" width="2.28515625" style="37" customWidth="1"/>
    <col min="11612" max="11635" width="0" style="37" hidden="1" customWidth="1"/>
    <col min="11636" max="11636" width="0.28515625" style="37" customWidth="1"/>
    <col min="11637" max="11643" width="0" style="37" hidden="1" customWidth="1"/>
    <col min="11644" max="11771" width="10" style="37"/>
    <col min="11772" max="11772" width="53.140625" style="37" customWidth="1"/>
    <col min="11773" max="11773" width="10.5703125" style="37" bestFit="1" customWidth="1"/>
    <col min="11774" max="11774" width="1.5703125" style="37" customWidth="1"/>
    <col min="11775" max="11775" width="9.85546875" style="37" bestFit="1" customWidth="1"/>
    <col min="11776" max="11776" width="1.5703125" style="37" customWidth="1"/>
    <col min="11777" max="11777" width="13.7109375" style="37" customWidth="1"/>
    <col min="11778" max="11778" width="1.5703125" style="37" customWidth="1"/>
    <col min="11779" max="11779" width="10.7109375" style="37" customWidth="1"/>
    <col min="11780" max="11813" width="12.5703125" style="37" customWidth="1"/>
    <col min="11814" max="11838" width="10" style="37" customWidth="1"/>
    <col min="11839" max="11839" width="9.5703125" style="37" customWidth="1"/>
    <col min="11840" max="11857" width="0" style="37" hidden="1" customWidth="1"/>
    <col min="11858" max="11858" width="1.140625" style="37" customWidth="1"/>
    <col min="11859" max="11866" width="0" style="37" hidden="1" customWidth="1"/>
    <col min="11867" max="11867" width="2.28515625" style="37" customWidth="1"/>
    <col min="11868" max="11891" width="0" style="37" hidden="1" customWidth="1"/>
    <col min="11892" max="11892" width="0.28515625" style="37" customWidth="1"/>
    <col min="11893" max="11899" width="0" style="37" hidden="1" customWidth="1"/>
    <col min="11900" max="12027" width="10" style="37"/>
    <col min="12028" max="12028" width="53.140625" style="37" customWidth="1"/>
    <col min="12029" max="12029" width="10.5703125" style="37" bestFit="1" customWidth="1"/>
    <col min="12030" max="12030" width="1.5703125" style="37" customWidth="1"/>
    <col min="12031" max="12031" width="9.85546875" style="37" bestFit="1" customWidth="1"/>
    <col min="12032" max="12032" width="1.5703125" style="37" customWidth="1"/>
    <col min="12033" max="12033" width="13.7109375" style="37" customWidth="1"/>
    <col min="12034" max="12034" width="1.5703125" style="37" customWidth="1"/>
    <col min="12035" max="12035" width="10.7109375" style="37" customWidth="1"/>
    <col min="12036" max="12069" width="12.5703125" style="37" customWidth="1"/>
    <col min="12070" max="12094" width="10" style="37" customWidth="1"/>
    <col min="12095" max="12095" width="9.5703125" style="37" customWidth="1"/>
    <col min="12096" max="12113" width="0" style="37" hidden="1" customWidth="1"/>
    <col min="12114" max="12114" width="1.140625" style="37" customWidth="1"/>
    <col min="12115" max="12122" width="0" style="37" hidden="1" customWidth="1"/>
    <col min="12123" max="12123" width="2.28515625" style="37" customWidth="1"/>
    <col min="12124" max="12147" width="0" style="37" hidden="1" customWidth="1"/>
    <col min="12148" max="12148" width="0.28515625" style="37" customWidth="1"/>
    <col min="12149" max="12155" width="0" style="37" hidden="1" customWidth="1"/>
    <col min="12156" max="12283" width="10" style="37"/>
    <col min="12284" max="12284" width="53.140625" style="37" customWidth="1"/>
    <col min="12285" max="12285" width="10.5703125" style="37" bestFit="1" customWidth="1"/>
    <col min="12286" max="12286" width="1.5703125" style="37" customWidth="1"/>
    <col min="12287" max="12287" width="9.85546875" style="37" bestFit="1" customWidth="1"/>
    <col min="12288" max="12288" width="1.5703125" style="37" customWidth="1"/>
    <col min="12289" max="12289" width="13.7109375" style="37" customWidth="1"/>
    <col min="12290" max="12290" width="1.5703125" style="37" customWidth="1"/>
    <col min="12291" max="12291" width="10.7109375" style="37" customWidth="1"/>
    <col min="12292" max="12325" width="12.5703125" style="37" customWidth="1"/>
    <col min="12326" max="12350" width="10" style="37" customWidth="1"/>
    <col min="12351" max="12351" width="9.5703125" style="37" customWidth="1"/>
    <col min="12352" max="12369" width="0" style="37" hidden="1" customWidth="1"/>
    <col min="12370" max="12370" width="1.140625" style="37" customWidth="1"/>
    <col min="12371" max="12378" width="0" style="37" hidden="1" customWidth="1"/>
    <col min="12379" max="12379" width="2.28515625" style="37" customWidth="1"/>
    <col min="12380" max="12403" width="0" style="37" hidden="1" customWidth="1"/>
    <col min="12404" max="12404" width="0.28515625" style="37" customWidth="1"/>
    <col min="12405" max="12411" width="0" style="37" hidden="1" customWidth="1"/>
    <col min="12412" max="12539" width="10" style="37"/>
    <col min="12540" max="12540" width="53.140625" style="37" customWidth="1"/>
    <col min="12541" max="12541" width="10.5703125" style="37" bestFit="1" customWidth="1"/>
    <col min="12542" max="12542" width="1.5703125" style="37" customWidth="1"/>
    <col min="12543" max="12543" width="9.85546875" style="37" bestFit="1" customWidth="1"/>
    <col min="12544" max="12544" width="1.5703125" style="37" customWidth="1"/>
    <col min="12545" max="12545" width="13.7109375" style="37" customWidth="1"/>
    <col min="12546" max="12546" width="1.5703125" style="37" customWidth="1"/>
    <col min="12547" max="12547" width="10.7109375" style="37" customWidth="1"/>
    <col min="12548" max="12581" width="12.5703125" style="37" customWidth="1"/>
    <col min="12582" max="12606" width="10" style="37" customWidth="1"/>
    <col min="12607" max="12607" width="9.5703125" style="37" customWidth="1"/>
    <col min="12608" max="12625" width="0" style="37" hidden="1" customWidth="1"/>
    <col min="12626" max="12626" width="1.140625" style="37" customWidth="1"/>
    <col min="12627" max="12634" width="0" style="37" hidden="1" customWidth="1"/>
    <col min="12635" max="12635" width="2.28515625" style="37" customWidth="1"/>
    <col min="12636" max="12659" width="0" style="37" hidden="1" customWidth="1"/>
    <col min="12660" max="12660" width="0.28515625" style="37" customWidth="1"/>
    <col min="12661" max="12667" width="0" style="37" hidden="1" customWidth="1"/>
    <col min="12668" max="12795" width="10" style="37"/>
    <col min="12796" max="12796" width="53.140625" style="37" customWidth="1"/>
    <col min="12797" max="12797" width="10.5703125" style="37" bestFit="1" customWidth="1"/>
    <col min="12798" max="12798" width="1.5703125" style="37" customWidth="1"/>
    <col min="12799" max="12799" width="9.85546875" style="37" bestFit="1" customWidth="1"/>
    <col min="12800" max="12800" width="1.5703125" style="37" customWidth="1"/>
    <col min="12801" max="12801" width="13.7109375" style="37" customWidth="1"/>
    <col min="12802" max="12802" width="1.5703125" style="37" customWidth="1"/>
    <col min="12803" max="12803" width="10.7109375" style="37" customWidth="1"/>
    <col min="12804" max="12837" width="12.5703125" style="37" customWidth="1"/>
    <col min="12838" max="12862" width="10" style="37" customWidth="1"/>
    <col min="12863" max="12863" width="9.5703125" style="37" customWidth="1"/>
    <col min="12864" max="12881" width="0" style="37" hidden="1" customWidth="1"/>
    <col min="12882" max="12882" width="1.140625" style="37" customWidth="1"/>
    <col min="12883" max="12890" width="0" style="37" hidden="1" customWidth="1"/>
    <col min="12891" max="12891" width="2.28515625" style="37" customWidth="1"/>
    <col min="12892" max="12915" width="0" style="37" hidden="1" customWidth="1"/>
    <col min="12916" max="12916" width="0.28515625" style="37" customWidth="1"/>
    <col min="12917" max="12923" width="0" style="37" hidden="1" customWidth="1"/>
    <col min="12924" max="13051" width="10" style="37"/>
    <col min="13052" max="13052" width="53.140625" style="37" customWidth="1"/>
    <col min="13053" max="13053" width="10.5703125" style="37" bestFit="1" customWidth="1"/>
    <col min="13054" max="13054" width="1.5703125" style="37" customWidth="1"/>
    <col min="13055" max="13055" width="9.85546875" style="37" bestFit="1" customWidth="1"/>
    <col min="13056" max="13056" width="1.5703125" style="37" customWidth="1"/>
    <col min="13057" max="13057" width="13.7109375" style="37" customWidth="1"/>
    <col min="13058" max="13058" width="1.5703125" style="37" customWidth="1"/>
    <col min="13059" max="13059" width="10.7109375" style="37" customWidth="1"/>
    <col min="13060" max="13093" width="12.5703125" style="37" customWidth="1"/>
    <col min="13094" max="13118" width="10" style="37" customWidth="1"/>
    <col min="13119" max="13119" width="9.5703125" style="37" customWidth="1"/>
    <col min="13120" max="13137" width="0" style="37" hidden="1" customWidth="1"/>
    <col min="13138" max="13138" width="1.140625" style="37" customWidth="1"/>
    <col min="13139" max="13146" width="0" style="37" hidden="1" customWidth="1"/>
    <col min="13147" max="13147" width="2.28515625" style="37" customWidth="1"/>
    <col min="13148" max="13171" width="0" style="37" hidden="1" customWidth="1"/>
    <col min="13172" max="13172" width="0.28515625" style="37" customWidth="1"/>
    <col min="13173" max="13179" width="0" style="37" hidden="1" customWidth="1"/>
    <col min="13180" max="13307" width="10" style="37"/>
    <col min="13308" max="13308" width="53.140625" style="37" customWidth="1"/>
    <col min="13309" max="13309" width="10.5703125" style="37" bestFit="1" customWidth="1"/>
    <col min="13310" max="13310" width="1.5703125" style="37" customWidth="1"/>
    <col min="13311" max="13311" width="9.85546875" style="37" bestFit="1" customWidth="1"/>
    <col min="13312" max="13312" width="1.5703125" style="37" customWidth="1"/>
    <col min="13313" max="13313" width="13.7109375" style="37" customWidth="1"/>
    <col min="13314" max="13314" width="1.5703125" style="37" customWidth="1"/>
    <col min="13315" max="13315" width="10.7109375" style="37" customWidth="1"/>
    <col min="13316" max="13349" width="12.5703125" style="37" customWidth="1"/>
    <col min="13350" max="13374" width="10" style="37" customWidth="1"/>
    <col min="13375" max="13375" width="9.5703125" style="37" customWidth="1"/>
    <col min="13376" max="13393" width="0" style="37" hidden="1" customWidth="1"/>
    <col min="13394" max="13394" width="1.140625" style="37" customWidth="1"/>
    <col min="13395" max="13402" width="0" style="37" hidden="1" customWidth="1"/>
    <col min="13403" max="13403" width="2.28515625" style="37" customWidth="1"/>
    <col min="13404" max="13427" width="0" style="37" hidden="1" customWidth="1"/>
    <col min="13428" max="13428" width="0.28515625" style="37" customWidth="1"/>
    <col min="13429" max="13435" width="0" style="37" hidden="1" customWidth="1"/>
    <col min="13436" max="13563" width="10" style="37"/>
    <col min="13564" max="13564" width="53.140625" style="37" customWidth="1"/>
    <col min="13565" max="13565" width="10.5703125" style="37" bestFit="1" customWidth="1"/>
    <col min="13566" max="13566" width="1.5703125" style="37" customWidth="1"/>
    <col min="13567" max="13567" width="9.85546875" style="37" bestFit="1" customWidth="1"/>
    <col min="13568" max="13568" width="1.5703125" style="37" customWidth="1"/>
    <col min="13569" max="13569" width="13.7109375" style="37" customWidth="1"/>
    <col min="13570" max="13570" width="1.5703125" style="37" customWidth="1"/>
    <col min="13571" max="13571" width="10.7109375" style="37" customWidth="1"/>
    <col min="13572" max="13605" width="12.5703125" style="37" customWidth="1"/>
    <col min="13606" max="13630" width="10" style="37" customWidth="1"/>
    <col min="13631" max="13631" width="9.5703125" style="37" customWidth="1"/>
    <col min="13632" max="13649" width="0" style="37" hidden="1" customWidth="1"/>
    <col min="13650" max="13650" width="1.140625" style="37" customWidth="1"/>
    <col min="13651" max="13658" width="0" style="37" hidden="1" customWidth="1"/>
    <col min="13659" max="13659" width="2.28515625" style="37" customWidth="1"/>
    <col min="13660" max="13683" width="0" style="37" hidden="1" customWidth="1"/>
    <col min="13684" max="13684" width="0.28515625" style="37" customWidth="1"/>
    <col min="13685" max="13691" width="0" style="37" hidden="1" customWidth="1"/>
    <col min="13692" max="13819" width="10" style="37"/>
    <col min="13820" max="13820" width="53.140625" style="37" customWidth="1"/>
    <col min="13821" max="13821" width="10.5703125" style="37" bestFit="1" customWidth="1"/>
    <col min="13822" max="13822" width="1.5703125" style="37" customWidth="1"/>
    <col min="13823" max="13823" width="9.85546875" style="37" bestFit="1" customWidth="1"/>
    <col min="13824" max="13824" width="1.5703125" style="37" customWidth="1"/>
    <col min="13825" max="13825" width="13.7109375" style="37" customWidth="1"/>
    <col min="13826" max="13826" width="1.5703125" style="37" customWidth="1"/>
    <col min="13827" max="13827" width="10.7109375" style="37" customWidth="1"/>
    <col min="13828" max="13861" width="12.5703125" style="37" customWidth="1"/>
    <col min="13862" max="13886" width="10" style="37" customWidth="1"/>
    <col min="13887" max="13887" width="9.5703125" style="37" customWidth="1"/>
    <col min="13888" max="13905" width="0" style="37" hidden="1" customWidth="1"/>
    <col min="13906" max="13906" width="1.140625" style="37" customWidth="1"/>
    <col min="13907" max="13914" width="0" style="37" hidden="1" customWidth="1"/>
    <col min="13915" max="13915" width="2.28515625" style="37" customWidth="1"/>
    <col min="13916" max="13939" width="0" style="37" hidden="1" customWidth="1"/>
    <col min="13940" max="13940" width="0.28515625" style="37" customWidth="1"/>
    <col min="13941" max="13947" width="0" style="37" hidden="1" customWidth="1"/>
    <col min="13948" max="14075" width="10" style="37"/>
    <col min="14076" max="14076" width="53.140625" style="37" customWidth="1"/>
    <col min="14077" max="14077" width="10.5703125" style="37" bestFit="1" customWidth="1"/>
    <col min="14078" max="14078" width="1.5703125" style="37" customWidth="1"/>
    <col min="14079" max="14079" width="9.85546875" style="37" bestFit="1" customWidth="1"/>
    <col min="14080" max="14080" width="1.5703125" style="37" customWidth="1"/>
    <col min="14081" max="14081" width="13.7109375" style="37" customWidth="1"/>
    <col min="14082" max="14082" width="1.5703125" style="37" customWidth="1"/>
    <col min="14083" max="14083" width="10.7109375" style="37" customWidth="1"/>
    <col min="14084" max="14117" width="12.5703125" style="37" customWidth="1"/>
    <col min="14118" max="14142" width="10" style="37" customWidth="1"/>
    <col min="14143" max="14143" width="9.5703125" style="37" customWidth="1"/>
    <col min="14144" max="14161" width="0" style="37" hidden="1" customWidth="1"/>
    <col min="14162" max="14162" width="1.140625" style="37" customWidth="1"/>
    <col min="14163" max="14170" width="0" style="37" hidden="1" customWidth="1"/>
    <col min="14171" max="14171" width="2.28515625" style="37" customWidth="1"/>
    <col min="14172" max="14195" width="0" style="37" hidden="1" customWidth="1"/>
    <col min="14196" max="14196" width="0.28515625" style="37" customWidth="1"/>
    <col min="14197" max="14203" width="0" style="37" hidden="1" customWidth="1"/>
    <col min="14204" max="14331" width="10" style="37"/>
    <col min="14332" max="14332" width="53.140625" style="37" customWidth="1"/>
    <col min="14333" max="14333" width="10.5703125" style="37" bestFit="1" customWidth="1"/>
    <col min="14334" max="14334" width="1.5703125" style="37" customWidth="1"/>
    <col min="14335" max="14335" width="9.85546875" style="37" bestFit="1" customWidth="1"/>
    <col min="14336" max="14336" width="1.5703125" style="37" customWidth="1"/>
    <col min="14337" max="14337" width="13.7109375" style="37" customWidth="1"/>
    <col min="14338" max="14338" width="1.5703125" style="37" customWidth="1"/>
    <col min="14339" max="14339" width="10.7109375" style="37" customWidth="1"/>
    <col min="14340" max="14373" width="12.5703125" style="37" customWidth="1"/>
    <col min="14374" max="14398" width="10" style="37" customWidth="1"/>
    <col min="14399" max="14399" width="9.5703125" style="37" customWidth="1"/>
    <col min="14400" max="14417" width="0" style="37" hidden="1" customWidth="1"/>
    <col min="14418" max="14418" width="1.140625" style="37" customWidth="1"/>
    <col min="14419" max="14426" width="0" style="37" hidden="1" customWidth="1"/>
    <col min="14427" max="14427" width="2.28515625" style="37" customWidth="1"/>
    <col min="14428" max="14451" width="0" style="37" hidden="1" customWidth="1"/>
    <col min="14452" max="14452" width="0.28515625" style="37" customWidth="1"/>
    <col min="14453" max="14459" width="0" style="37" hidden="1" customWidth="1"/>
    <col min="14460" max="14587" width="10" style="37"/>
    <col min="14588" max="14588" width="53.140625" style="37" customWidth="1"/>
    <col min="14589" max="14589" width="10.5703125" style="37" bestFit="1" customWidth="1"/>
    <col min="14590" max="14590" width="1.5703125" style="37" customWidth="1"/>
    <col min="14591" max="14591" width="9.85546875" style="37" bestFit="1" customWidth="1"/>
    <col min="14592" max="14592" width="1.5703125" style="37" customWidth="1"/>
    <col min="14593" max="14593" width="13.7109375" style="37" customWidth="1"/>
    <col min="14594" max="14594" width="1.5703125" style="37" customWidth="1"/>
    <col min="14595" max="14595" width="10.7109375" style="37" customWidth="1"/>
    <col min="14596" max="14629" width="12.5703125" style="37" customWidth="1"/>
    <col min="14630" max="14654" width="10" style="37" customWidth="1"/>
    <col min="14655" max="14655" width="9.5703125" style="37" customWidth="1"/>
    <col min="14656" max="14673" width="0" style="37" hidden="1" customWidth="1"/>
    <col min="14674" max="14674" width="1.140625" style="37" customWidth="1"/>
    <col min="14675" max="14682" width="0" style="37" hidden="1" customWidth="1"/>
    <col min="14683" max="14683" width="2.28515625" style="37" customWidth="1"/>
    <col min="14684" max="14707" width="0" style="37" hidden="1" customWidth="1"/>
    <col min="14708" max="14708" width="0.28515625" style="37" customWidth="1"/>
    <col min="14709" max="14715" width="0" style="37" hidden="1" customWidth="1"/>
    <col min="14716" max="14843" width="10" style="37"/>
    <col min="14844" max="14844" width="53.140625" style="37" customWidth="1"/>
    <col min="14845" max="14845" width="10.5703125" style="37" bestFit="1" customWidth="1"/>
    <col min="14846" max="14846" width="1.5703125" style="37" customWidth="1"/>
    <col min="14847" max="14847" width="9.85546875" style="37" bestFit="1" customWidth="1"/>
    <col min="14848" max="14848" width="1.5703125" style="37" customWidth="1"/>
    <col min="14849" max="14849" width="13.7109375" style="37" customWidth="1"/>
    <col min="14850" max="14850" width="1.5703125" style="37" customWidth="1"/>
    <col min="14851" max="14851" width="10.7109375" style="37" customWidth="1"/>
    <col min="14852" max="14885" width="12.5703125" style="37" customWidth="1"/>
    <col min="14886" max="14910" width="10" style="37" customWidth="1"/>
    <col min="14911" max="14911" width="9.5703125" style="37" customWidth="1"/>
    <col min="14912" max="14929" width="0" style="37" hidden="1" customWidth="1"/>
    <col min="14930" max="14930" width="1.140625" style="37" customWidth="1"/>
    <col min="14931" max="14938" width="0" style="37" hidden="1" customWidth="1"/>
    <col min="14939" max="14939" width="2.28515625" style="37" customWidth="1"/>
    <col min="14940" max="14963" width="0" style="37" hidden="1" customWidth="1"/>
    <col min="14964" max="14964" width="0.28515625" style="37" customWidth="1"/>
    <col min="14965" max="14971" width="0" style="37" hidden="1" customWidth="1"/>
    <col min="14972" max="15099" width="10" style="37"/>
    <col min="15100" max="15100" width="53.140625" style="37" customWidth="1"/>
    <col min="15101" max="15101" width="10.5703125" style="37" bestFit="1" customWidth="1"/>
    <col min="15102" max="15102" width="1.5703125" style="37" customWidth="1"/>
    <col min="15103" max="15103" width="9.85546875" style="37" bestFit="1" customWidth="1"/>
    <col min="15104" max="15104" width="1.5703125" style="37" customWidth="1"/>
    <col min="15105" max="15105" width="13.7109375" style="37" customWidth="1"/>
    <col min="15106" max="15106" width="1.5703125" style="37" customWidth="1"/>
    <col min="15107" max="15107" width="10.7109375" style="37" customWidth="1"/>
    <col min="15108" max="15141" width="12.5703125" style="37" customWidth="1"/>
    <col min="15142" max="15166" width="10" style="37" customWidth="1"/>
    <col min="15167" max="15167" width="9.5703125" style="37" customWidth="1"/>
    <col min="15168" max="15185" width="0" style="37" hidden="1" customWidth="1"/>
    <col min="15186" max="15186" width="1.140625" style="37" customWidth="1"/>
    <col min="15187" max="15194" width="0" style="37" hidden="1" customWidth="1"/>
    <col min="15195" max="15195" width="2.28515625" style="37" customWidth="1"/>
    <col min="15196" max="15219" width="0" style="37" hidden="1" customWidth="1"/>
    <col min="15220" max="15220" width="0.28515625" style="37" customWidth="1"/>
    <col min="15221" max="15227" width="0" style="37" hidden="1" customWidth="1"/>
    <col min="15228" max="15355" width="10" style="37"/>
    <col min="15356" max="15356" width="53.140625" style="37" customWidth="1"/>
    <col min="15357" max="15357" width="10.5703125" style="37" bestFit="1" customWidth="1"/>
    <col min="15358" max="15358" width="1.5703125" style="37" customWidth="1"/>
    <col min="15359" max="15359" width="9.85546875" style="37" bestFit="1" customWidth="1"/>
    <col min="15360" max="15360" width="1.5703125" style="37" customWidth="1"/>
    <col min="15361" max="15361" width="13.7109375" style="37" customWidth="1"/>
    <col min="15362" max="15362" width="1.5703125" style="37" customWidth="1"/>
    <col min="15363" max="15363" width="10.7109375" style="37" customWidth="1"/>
    <col min="15364" max="15397" width="12.5703125" style="37" customWidth="1"/>
    <col min="15398" max="15422" width="10" style="37" customWidth="1"/>
    <col min="15423" max="15423" width="9.5703125" style="37" customWidth="1"/>
    <col min="15424" max="15441" width="0" style="37" hidden="1" customWidth="1"/>
    <col min="15442" max="15442" width="1.140625" style="37" customWidth="1"/>
    <col min="15443" max="15450" width="0" style="37" hidden="1" customWidth="1"/>
    <col min="15451" max="15451" width="2.28515625" style="37" customWidth="1"/>
    <col min="15452" max="15475" width="0" style="37" hidden="1" customWidth="1"/>
    <col min="15476" max="15476" width="0.28515625" style="37" customWidth="1"/>
    <col min="15477" max="15483" width="0" style="37" hidden="1" customWidth="1"/>
    <col min="15484" max="15611" width="10" style="37"/>
    <col min="15612" max="15612" width="53.140625" style="37" customWidth="1"/>
    <col min="15613" max="15613" width="10.5703125" style="37" bestFit="1" customWidth="1"/>
    <col min="15614" max="15614" width="1.5703125" style="37" customWidth="1"/>
    <col min="15615" max="15615" width="9.85546875" style="37" bestFit="1" customWidth="1"/>
    <col min="15616" max="15616" width="1.5703125" style="37" customWidth="1"/>
    <col min="15617" max="15617" width="13.7109375" style="37" customWidth="1"/>
    <col min="15618" max="15618" width="1.5703125" style="37" customWidth="1"/>
    <col min="15619" max="15619" width="10.7109375" style="37" customWidth="1"/>
    <col min="15620" max="15653" width="12.5703125" style="37" customWidth="1"/>
    <col min="15654" max="15678" width="10" style="37" customWidth="1"/>
    <col min="15679" max="15679" width="9.5703125" style="37" customWidth="1"/>
    <col min="15680" max="15697" width="0" style="37" hidden="1" customWidth="1"/>
    <col min="15698" max="15698" width="1.140625" style="37" customWidth="1"/>
    <col min="15699" max="15706" width="0" style="37" hidden="1" customWidth="1"/>
    <col min="15707" max="15707" width="2.28515625" style="37" customWidth="1"/>
    <col min="15708" max="15731" width="0" style="37" hidden="1" customWidth="1"/>
    <col min="15732" max="15732" width="0.28515625" style="37" customWidth="1"/>
    <col min="15733" max="15739" width="0" style="37" hidden="1" customWidth="1"/>
    <col min="15740" max="15867" width="10" style="37"/>
    <col min="15868" max="15868" width="53.140625" style="37" customWidth="1"/>
    <col min="15869" max="15869" width="10.5703125" style="37" bestFit="1" customWidth="1"/>
    <col min="15870" max="15870" width="1.5703125" style="37" customWidth="1"/>
    <col min="15871" max="15871" width="9.85546875" style="37" bestFit="1" customWidth="1"/>
    <col min="15872" max="15872" width="1.5703125" style="37" customWidth="1"/>
    <col min="15873" max="15873" width="13.7109375" style="37" customWidth="1"/>
    <col min="15874" max="15874" width="1.5703125" style="37" customWidth="1"/>
    <col min="15875" max="15875" width="10.7109375" style="37" customWidth="1"/>
    <col min="15876" max="15909" width="12.5703125" style="37" customWidth="1"/>
    <col min="15910" max="15934" width="10" style="37" customWidth="1"/>
    <col min="15935" max="15935" width="9.5703125" style="37" customWidth="1"/>
    <col min="15936" max="15953" width="0" style="37" hidden="1" customWidth="1"/>
    <col min="15954" max="15954" width="1.140625" style="37" customWidth="1"/>
    <col min="15955" max="15962" width="0" style="37" hidden="1" customWidth="1"/>
    <col min="15963" max="15963" width="2.28515625" style="37" customWidth="1"/>
    <col min="15964" max="15987" width="0" style="37" hidden="1" customWidth="1"/>
    <col min="15988" max="15988" width="0.28515625" style="37" customWidth="1"/>
    <col min="15989" max="15995" width="0" style="37" hidden="1" customWidth="1"/>
    <col min="15996" max="16123" width="10" style="37"/>
    <col min="16124" max="16124" width="53.140625" style="37" customWidth="1"/>
    <col min="16125" max="16125" width="10.5703125" style="37" bestFit="1" customWidth="1"/>
    <col min="16126" max="16126" width="1.5703125" style="37" customWidth="1"/>
    <col min="16127" max="16127" width="9.85546875" style="37" bestFit="1" customWidth="1"/>
    <col min="16128" max="16128" width="1.5703125" style="37" customWidth="1"/>
    <col min="16129" max="16129" width="13.7109375" style="37" customWidth="1"/>
    <col min="16130" max="16130" width="1.5703125" style="37" customWidth="1"/>
    <col min="16131" max="16131" width="10.7109375" style="37" customWidth="1"/>
    <col min="16132" max="16165" width="12.5703125" style="37" customWidth="1"/>
    <col min="16166" max="16190" width="10" style="37" customWidth="1"/>
    <col min="16191" max="16191" width="9.5703125" style="37" customWidth="1"/>
    <col min="16192" max="16209" width="0" style="37" hidden="1" customWidth="1"/>
    <col min="16210" max="16210" width="1.140625" style="37" customWidth="1"/>
    <col min="16211" max="16218" width="0" style="37" hidden="1" customWidth="1"/>
    <col min="16219" max="16219" width="2.28515625" style="37" customWidth="1"/>
    <col min="16220" max="16243" width="0" style="37" hidden="1" customWidth="1"/>
    <col min="16244" max="16244" width="0.28515625" style="37" customWidth="1"/>
    <col min="16245" max="16251" width="0" style="37" hidden="1" customWidth="1"/>
    <col min="16252" max="16384" width="10" style="37"/>
  </cols>
  <sheetData>
    <row r="1" spans="1:8" ht="13.5" customHeight="1" x14ac:dyDescent="0.2">
      <c r="A1" s="138" t="s">
        <v>45</v>
      </c>
      <c r="B1" s="139"/>
      <c r="C1" s="139"/>
      <c r="D1" s="139"/>
      <c r="E1" s="139"/>
      <c r="F1" s="139"/>
      <c r="G1" s="139"/>
      <c r="H1" s="140"/>
    </row>
    <row r="2" spans="1:8" x14ac:dyDescent="0.2">
      <c r="A2" s="141" t="s">
        <v>82</v>
      </c>
      <c r="B2" s="142"/>
      <c r="C2" s="142"/>
      <c r="D2" s="142"/>
      <c r="E2" s="142"/>
      <c r="F2" s="142"/>
      <c r="G2" s="142"/>
      <c r="H2" s="143"/>
    </row>
    <row r="3" spans="1:8" ht="14.45" customHeight="1" thickBot="1" x14ac:dyDescent="0.25">
      <c r="A3" s="144" t="s">
        <v>1</v>
      </c>
      <c r="B3" s="145"/>
      <c r="C3" s="145"/>
      <c r="D3" s="145"/>
      <c r="E3" s="145"/>
      <c r="F3" s="145"/>
      <c r="G3" s="145"/>
      <c r="H3" s="146"/>
    </row>
    <row r="4" spans="1:8" ht="13.5" thickTop="1" x14ac:dyDescent="0.2">
      <c r="A4" s="147"/>
      <c r="B4" s="148"/>
      <c r="C4" s="148"/>
      <c r="D4" s="148"/>
      <c r="E4" s="148"/>
      <c r="F4" s="148"/>
      <c r="G4" s="148"/>
      <c r="H4" s="149"/>
    </row>
    <row r="5" spans="1:8" x14ac:dyDescent="0.2">
      <c r="A5" s="72"/>
      <c r="B5" s="38"/>
      <c r="C5" s="38"/>
      <c r="D5" s="38"/>
      <c r="E5" s="39" t="s">
        <v>46</v>
      </c>
      <c r="F5" s="39"/>
      <c r="G5" s="40"/>
      <c r="H5" s="73"/>
    </row>
    <row r="6" spans="1:8" x14ac:dyDescent="0.2">
      <c r="A6" s="74" t="s">
        <v>47</v>
      </c>
      <c r="B6" s="41" t="s">
        <v>80</v>
      </c>
      <c r="C6" s="42"/>
      <c r="D6" s="41" t="s">
        <v>79</v>
      </c>
      <c r="E6" s="42"/>
      <c r="F6" s="43" t="s">
        <v>5</v>
      </c>
      <c r="G6" s="44"/>
      <c r="H6" s="75" t="s">
        <v>48</v>
      </c>
    </row>
    <row r="7" spans="1:8" ht="6" customHeight="1" x14ac:dyDescent="0.2">
      <c r="A7" s="74"/>
      <c r="B7" s="45"/>
      <c r="C7" s="45"/>
      <c r="D7" s="45"/>
      <c r="E7" s="45"/>
      <c r="F7" s="38"/>
      <c r="G7" s="38"/>
      <c r="H7" s="73"/>
    </row>
    <row r="8" spans="1:8" x14ac:dyDescent="0.2">
      <c r="A8" s="76" t="s">
        <v>49</v>
      </c>
      <c r="B8" s="46">
        <v>10292.1</v>
      </c>
      <c r="C8" s="46"/>
      <c r="D8" s="46">
        <v>9912.4</v>
      </c>
      <c r="E8" s="47"/>
      <c r="F8" s="48">
        <f>B8-D8</f>
        <v>379.70000000000073</v>
      </c>
      <c r="G8" s="48"/>
      <c r="H8" s="77">
        <f>F8/D8*100</f>
        <v>3.8305556676486092</v>
      </c>
    </row>
    <row r="9" spans="1:8" ht="1.5" customHeight="1" x14ac:dyDescent="0.2">
      <c r="A9" s="76" t="s">
        <v>50</v>
      </c>
      <c r="B9" s="46">
        <v>0</v>
      </c>
      <c r="C9" s="47"/>
      <c r="D9" s="46"/>
      <c r="E9" s="47"/>
      <c r="F9" s="48"/>
      <c r="G9" s="48"/>
      <c r="H9" s="77"/>
    </row>
    <row r="10" spans="1:8" x14ac:dyDescent="0.2">
      <c r="A10" s="76" t="s">
        <v>51</v>
      </c>
      <c r="B10" s="46">
        <v>1086.7</v>
      </c>
      <c r="C10" s="47"/>
      <c r="D10" s="46">
        <v>22.6</v>
      </c>
      <c r="E10" s="47"/>
      <c r="F10" s="48">
        <f>B10-D10</f>
        <v>1064.1000000000001</v>
      </c>
      <c r="G10" s="48"/>
      <c r="H10" s="77">
        <f>F10/D10*100</f>
        <v>4708.4070796460182</v>
      </c>
    </row>
    <row r="11" spans="1:8" hidden="1" x14ac:dyDescent="0.2">
      <c r="A11" s="76" t="s">
        <v>52</v>
      </c>
      <c r="B11" s="46">
        <v>0</v>
      </c>
      <c r="C11" s="47"/>
      <c r="D11" s="46">
        <v>0</v>
      </c>
      <c r="E11" s="47"/>
      <c r="F11" s="48">
        <f>B11-D11</f>
        <v>0</v>
      </c>
      <c r="G11" s="48"/>
      <c r="H11" s="77">
        <v>100</v>
      </c>
    </row>
    <row r="12" spans="1:8" x14ac:dyDescent="0.2">
      <c r="A12" s="76" t="s">
        <v>53</v>
      </c>
      <c r="B12" s="46">
        <v>652.20000000000005</v>
      </c>
      <c r="C12" s="47"/>
      <c r="D12" s="46">
        <v>229.7</v>
      </c>
      <c r="E12" s="47"/>
      <c r="F12" s="48">
        <f>B12-D12</f>
        <v>422.50000000000006</v>
      </c>
      <c r="G12" s="48"/>
      <c r="H12" s="77">
        <f>F12/D12*100</f>
        <v>183.93556813234656</v>
      </c>
    </row>
    <row r="13" spans="1:8" ht="6.75" customHeight="1" x14ac:dyDescent="0.2">
      <c r="A13" s="72"/>
      <c r="B13" s="38"/>
      <c r="C13" s="38"/>
      <c r="D13" s="38"/>
      <c r="E13" s="38"/>
      <c r="F13" s="38"/>
      <c r="G13" s="38"/>
      <c r="H13" s="73"/>
    </row>
    <row r="14" spans="1:8" ht="12.6" customHeight="1" x14ac:dyDescent="0.2">
      <c r="A14" s="72"/>
      <c r="B14" s="68">
        <f>SUM(B8:B12)</f>
        <v>12031.000000000002</v>
      </c>
      <c r="C14" s="54"/>
      <c r="D14" s="68">
        <f>SUM(D8:D12)</f>
        <v>10164.700000000001</v>
      </c>
      <c r="E14" s="54"/>
      <c r="F14" s="69">
        <f>B14-D14</f>
        <v>1866.3000000000011</v>
      </c>
      <c r="G14" s="50"/>
      <c r="H14" s="78">
        <f>F14/D14*100</f>
        <v>18.360600903125533</v>
      </c>
    </row>
    <row r="15" spans="1:8" ht="6.6" customHeight="1" x14ac:dyDescent="0.2">
      <c r="A15" s="72"/>
      <c r="B15" s="38"/>
      <c r="C15" s="38"/>
      <c r="D15" s="38"/>
      <c r="E15" s="38"/>
      <c r="F15" s="38"/>
      <c r="G15" s="38"/>
      <c r="H15" s="73"/>
    </row>
    <row r="16" spans="1:8" ht="8.25" customHeight="1" x14ac:dyDescent="0.2">
      <c r="A16" s="72"/>
      <c r="B16" s="38"/>
      <c r="C16" s="38"/>
      <c r="D16" s="38"/>
      <c r="E16" s="38"/>
      <c r="F16" s="38"/>
      <c r="G16" s="38"/>
      <c r="H16" s="73"/>
    </row>
    <row r="17" spans="1:8" ht="12.75" customHeight="1" x14ac:dyDescent="0.2">
      <c r="A17" s="74" t="s">
        <v>54</v>
      </c>
      <c r="B17" s="45"/>
      <c r="C17" s="45"/>
      <c r="D17" s="45"/>
      <c r="E17" s="45"/>
      <c r="F17" s="38"/>
      <c r="G17" s="38"/>
      <c r="H17" s="73"/>
    </row>
    <row r="18" spans="1:8" x14ac:dyDescent="0.2">
      <c r="A18" s="72"/>
      <c r="B18" s="38"/>
      <c r="C18" s="38"/>
      <c r="D18" s="38"/>
      <c r="E18" s="38"/>
      <c r="F18" s="38"/>
      <c r="G18" s="38"/>
      <c r="H18" s="73"/>
    </row>
    <row r="19" spans="1:8" x14ac:dyDescent="0.2">
      <c r="A19" s="72" t="s">
        <v>24</v>
      </c>
      <c r="B19" s="46">
        <v>168.4</v>
      </c>
      <c r="C19" s="38"/>
      <c r="D19" s="46">
        <v>95.5</v>
      </c>
      <c r="E19" s="38"/>
      <c r="F19" s="48">
        <f t="shared" ref="F19:F24" si="0">B19-D19</f>
        <v>72.900000000000006</v>
      </c>
      <c r="G19" s="38"/>
      <c r="H19" s="77">
        <f>F19/D19*100</f>
        <v>76.335078534031425</v>
      </c>
    </row>
    <row r="20" spans="1:8" x14ac:dyDescent="0.2">
      <c r="A20" s="76" t="s">
        <v>49</v>
      </c>
      <c r="B20" s="46">
        <v>5882.2</v>
      </c>
      <c r="C20" s="47"/>
      <c r="D20" s="46">
        <v>3551.3</v>
      </c>
      <c r="E20" s="47"/>
      <c r="F20" s="48">
        <f t="shared" si="0"/>
        <v>2330.8999999999996</v>
      </c>
      <c r="G20" s="48"/>
      <c r="H20" s="77">
        <f>F20/D20*100</f>
        <v>65.635119533691878</v>
      </c>
    </row>
    <row r="21" spans="1:8" x14ac:dyDescent="0.2">
      <c r="A21" s="76" t="s">
        <v>55</v>
      </c>
      <c r="B21" s="46">
        <v>362.5</v>
      </c>
      <c r="C21" s="47"/>
      <c r="D21" s="46">
        <v>274.60000000000002</v>
      </c>
      <c r="E21" s="47"/>
      <c r="F21" s="48">
        <f t="shared" si="0"/>
        <v>87.899999999999977</v>
      </c>
      <c r="G21" s="48"/>
      <c r="H21" s="77">
        <f>F21/D21*100</f>
        <v>32.010196649672238</v>
      </c>
    </row>
    <row r="22" spans="1:8" x14ac:dyDescent="0.2">
      <c r="A22" s="76" t="s">
        <v>26</v>
      </c>
      <c r="B22" s="46">
        <v>918.6</v>
      </c>
      <c r="C22" s="47"/>
      <c r="D22" s="46">
        <v>916.3</v>
      </c>
      <c r="E22" s="47"/>
      <c r="F22" s="48">
        <f t="shared" si="0"/>
        <v>2.3000000000000682</v>
      </c>
      <c r="G22" s="48"/>
      <c r="H22" s="77">
        <f>F22/D22*100</f>
        <v>0.25100949470698114</v>
      </c>
    </row>
    <row r="23" spans="1:8" x14ac:dyDescent="0.2">
      <c r="A23" s="76" t="s">
        <v>56</v>
      </c>
      <c r="B23" s="46">
        <v>34.799999999999997</v>
      </c>
      <c r="C23" s="47"/>
      <c r="D23" s="46">
        <v>0</v>
      </c>
      <c r="E23" s="47"/>
      <c r="F23" s="48">
        <f t="shared" si="0"/>
        <v>34.799999999999997</v>
      </c>
      <c r="G23" s="48"/>
      <c r="H23" s="77">
        <v>100</v>
      </c>
    </row>
    <row r="24" spans="1:8" x14ac:dyDescent="0.2">
      <c r="A24" s="76"/>
      <c r="B24" s="70">
        <f>SUM(B19:B23)</f>
        <v>7366.5</v>
      </c>
      <c r="C24" s="54"/>
      <c r="D24" s="70">
        <f>SUM(D19:D23)</f>
        <v>4837.7</v>
      </c>
      <c r="E24" s="54"/>
      <c r="F24" s="57">
        <f t="shared" si="0"/>
        <v>2528.8000000000002</v>
      </c>
      <c r="G24" s="50"/>
      <c r="H24" s="79">
        <f>F24/D24*100</f>
        <v>52.272774252227308</v>
      </c>
    </row>
    <row r="25" spans="1:8" ht="8.25" customHeight="1" x14ac:dyDescent="0.2">
      <c r="A25" s="76"/>
      <c r="B25" s="47"/>
      <c r="C25" s="47"/>
      <c r="D25" s="47"/>
      <c r="E25" s="47"/>
      <c r="F25" s="48"/>
      <c r="G25" s="48"/>
      <c r="H25" s="77"/>
    </row>
    <row r="26" spans="1:8" ht="13.5" customHeight="1" x14ac:dyDescent="0.2">
      <c r="A26" s="80" t="s">
        <v>57</v>
      </c>
      <c r="B26" s="46">
        <v>211.3</v>
      </c>
      <c r="C26" s="38"/>
      <c r="D26" s="46">
        <v>36.1</v>
      </c>
      <c r="E26" s="38"/>
      <c r="F26" s="48">
        <f>B26-D26</f>
        <v>175.20000000000002</v>
      </c>
      <c r="G26" s="38"/>
      <c r="H26" s="77">
        <f>F26/D26*100</f>
        <v>485.31855955678668</v>
      </c>
    </row>
    <row r="27" spans="1:8" x14ac:dyDescent="0.2">
      <c r="A27" s="72"/>
      <c r="B27" s="68">
        <f>SUM(B24:B26)</f>
        <v>7577.8</v>
      </c>
      <c r="C27" s="54"/>
      <c r="D27" s="68">
        <f>SUM(D24:D26)</f>
        <v>4873.8</v>
      </c>
      <c r="E27" s="54"/>
      <c r="F27" s="69">
        <f>B27-D27</f>
        <v>2704</v>
      </c>
      <c r="G27" s="50"/>
      <c r="H27" s="78">
        <f>F27/D27*100</f>
        <v>55.480323361647997</v>
      </c>
    </row>
    <row r="28" spans="1:8" ht="8.25" customHeight="1" x14ac:dyDescent="0.2">
      <c r="A28" s="72"/>
      <c r="B28" s="38"/>
      <c r="C28" s="38"/>
      <c r="D28" s="38"/>
      <c r="E28" s="38"/>
      <c r="F28" s="38"/>
      <c r="G28" s="38"/>
      <c r="H28" s="73"/>
    </row>
    <row r="29" spans="1:8" ht="15.6" customHeight="1" x14ac:dyDescent="0.2">
      <c r="A29" s="81" t="s">
        <v>58</v>
      </c>
      <c r="B29" s="49">
        <f>+B14-B27</f>
        <v>4453.2000000000016</v>
      </c>
      <c r="C29" s="49"/>
      <c r="D29" s="49">
        <f>+D14-D27</f>
        <v>5290.9000000000005</v>
      </c>
      <c r="E29" s="49"/>
      <c r="F29" s="50">
        <f>B29-D29</f>
        <v>-837.69999999999891</v>
      </c>
      <c r="G29" s="50"/>
      <c r="H29" s="82">
        <f>F29/D29*100</f>
        <v>-15.832845073616944</v>
      </c>
    </row>
    <row r="30" spans="1:8" ht="12" customHeight="1" x14ac:dyDescent="0.2">
      <c r="A30" s="81"/>
      <c r="B30" s="52"/>
      <c r="C30" s="52"/>
      <c r="D30" s="52"/>
      <c r="E30" s="52"/>
      <c r="F30" s="38"/>
      <c r="G30" s="38"/>
      <c r="H30" s="73"/>
    </row>
    <row r="31" spans="1:8" ht="15" customHeight="1" x14ac:dyDescent="0.2">
      <c r="A31" s="83" t="s">
        <v>59</v>
      </c>
      <c r="B31" s="46">
        <v>4786</v>
      </c>
      <c r="C31" s="48"/>
      <c r="D31" s="46">
        <v>4806.8999999999996</v>
      </c>
      <c r="E31" s="48"/>
      <c r="F31" s="48">
        <f>B31-D31</f>
        <v>-20.899999999999636</v>
      </c>
      <c r="G31" s="48"/>
      <c r="H31" s="77">
        <f>F31/D31*100</f>
        <v>-0.43479165366451633</v>
      </c>
    </row>
    <row r="32" spans="1:8" ht="12" customHeight="1" x14ac:dyDescent="0.2">
      <c r="A32" s="84"/>
      <c r="B32" s="48"/>
      <c r="C32" s="48"/>
      <c r="D32" s="48"/>
      <c r="E32" s="48"/>
      <c r="F32" s="38"/>
      <c r="G32" s="38"/>
      <c r="H32" s="73"/>
    </row>
    <row r="33" spans="1:8" ht="14.25" customHeight="1" x14ac:dyDescent="0.2">
      <c r="A33" s="83" t="s">
        <v>60</v>
      </c>
      <c r="B33" s="67">
        <v>3098.2</v>
      </c>
      <c r="C33" s="48"/>
      <c r="D33" s="67">
        <v>2987.3</v>
      </c>
      <c r="E33" s="48"/>
      <c r="F33" s="43">
        <f>B33-D33</f>
        <v>110.89999999999964</v>
      </c>
      <c r="G33" s="48"/>
      <c r="H33" s="85">
        <f>F33/D33*100</f>
        <v>3.7123824189066927</v>
      </c>
    </row>
    <row r="34" spans="1:8" ht="14.25" customHeight="1" x14ac:dyDescent="0.2">
      <c r="A34" s="83"/>
      <c r="B34" s="71">
        <f>SUM(B31-B33)</f>
        <v>1687.8000000000002</v>
      </c>
      <c r="C34" s="50"/>
      <c r="D34" s="71">
        <f>SUM(D31-D33)</f>
        <v>1819.5999999999995</v>
      </c>
      <c r="E34" s="50"/>
      <c r="F34" s="71">
        <f>SUM(F31-F33)</f>
        <v>-131.79999999999927</v>
      </c>
      <c r="G34" s="50"/>
      <c r="H34" s="79">
        <f>F34/D34*100</f>
        <v>-7.2433501868542152</v>
      </c>
    </row>
    <row r="35" spans="1:8" ht="13.15" customHeight="1" x14ac:dyDescent="0.2">
      <c r="A35" s="84"/>
      <c r="B35" s="48"/>
      <c r="C35" s="48"/>
      <c r="D35" s="48"/>
      <c r="E35" s="48"/>
      <c r="F35" s="38"/>
      <c r="G35" s="38"/>
      <c r="H35" s="73"/>
    </row>
    <row r="36" spans="1:8" ht="15" customHeight="1" x14ac:dyDescent="0.2">
      <c r="A36" s="86" t="s">
        <v>61</v>
      </c>
      <c r="B36" s="53">
        <f>SUM(B37:B38)</f>
        <v>3197</v>
      </c>
      <c r="C36" s="54"/>
      <c r="D36" s="53">
        <f>SUM(D37:D38)</f>
        <v>2991.7000000000003</v>
      </c>
      <c r="E36" s="54"/>
      <c r="F36" s="55">
        <f>B36-D36</f>
        <v>205.29999999999973</v>
      </c>
      <c r="G36" s="50"/>
      <c r="H36" s="87">
        <f>F36/D36*100</f>
        <v>6.8623190827957243</v>
      </c>
    </row>
    <row r="37" spans="1:8" ht="15" customHeight="1" x14ac:dyDescent="0.2">
      <c r="A37" s="76" t="s">
        <v>62</v>
      </c>
      <c r="B37" s="47">
        <v>3061.4</v>
      </c>
      <c r="C37" s="47"/>
      <c r="D37" s="47">
        <v>2921.3</v>
      </c>
      <c r="E37" s="47"/>
      <c r="F37" s="48">
        <f>B37-D37</f>
        <v>140.09999999999991</v>
      </c>
      <c r="G37" s="38"/>
      <c r="H37" s="77">
        <f t="shared" ref="H37:H38" si="1">F37/D37*100</f>
        <v>4.7958100845513947</v>
      </c>
    </row>
    <row r="38" spans="1:8" ht="15" customHeight="1" x14ac:dyDescent="0.2">
      <c r="A38" s="76" t="s">
        <v>63</v>
      </c>
      <c r="B38" s="47">
        <v>135.6</v>
      </c>
      <c r="C38" s="47"/>
      <c r="D38" s="47">
        <v>70.400000000000006</v>
      </c>
      <c r="E38" s="47"/>
      <c r="F38" s="48">
        <f>B38-D38</f>
        <v>65.199999999999989</v>
      </c>
      <c r="G38" s="38"/>
      <c r="H38" s="77">
        <f t="shared" si="1"/>
        <v>92.613636363636346</v>
      </c>
    </row>
    <row r="39" spans="1:8" ht="15" customHeight="1" x14ac:dyDescent="0.2">
      <c r="A39" s="88" t="s">
        <v>64</v>
      </c>
      <c r="B39" s="56">
        <f>(B29+B31-B33-B36)</f>
        <v>2944.0000000000009</v>
      </c>
      <c r="C39" s="49"/>
      <c r="D39" s="56">
        <f>(D29+D31-D33-D36)</f>
        <v>4118.7999999999993</v>
      </c>
      <c r="E39" s="49"/>
      <c r="F39" s="57">
        <f>B39-D39</f>
        <v>-1174.7999999999984</v>
      </c>
      <c r="G39" s="50"/>
      <c r="H39" s="79">
        <f>F39/D39*100</f>
        <v>-28.522870739050177</v>
      </c>
    </row>
    <row r="40" spans="1:8" ht="6" customHeight="1" x14ac:dyDescent="0.2">
      <c r="A40" s="72"/>
      <c r="B40" s="58"/>
      <c r="C40" s="58"/>
      <c r="D40" s="58"/>
      <c r="E40" s="58"/>
      <c r="F40" s="38"/>
      <c r="G40" s="38"/>
      <c r="H40" s="73"/>
    </row>
    <row r="41" spans="1:8" ht="15" customHeight="1" x14ac:dyDescent="0.2">
      <c r="A41" s="74" t="s">
        <v>65</v>
      </c>
      <c r="B41" s="44"/>
      <c r="C41" s="44"/>
      <c r="D41" s="44"/>
      <c r="E41" s="44"/>
      <c r="F41" s="38"/>
      <c r="G41" s="38"/>
      <c r="H41" s="73"/>
    </row>
    <row r="42" spans="1:8" ht="6" customHeight="1" x14ac:dyDescent="0.2">
      <c r="A42" s="74"/>
      <c r="B42" s="44"/>
      <c r="C42" s="44"/>
      <c r="D42" s="44"/>
      <c r="E42" s="44"/>
      <c r="F42" s="38"/>
      <c r="G42" s="38"/>
      <c r="H42" s="73"/>
    </row>
    <row r="43" spans="1:8" ht="15" customHeight="1" x14ac:dyDescent="0.2">
      <c r="A43" s="89" t="s">
        <v>66</v>
      </c>
      <c r="B43" s="46">
        <v>382</v>
      </c>
      <c r="C43" s="48"/>
      <c r="D43" s="46">
        <v>162.5</v>
      </c>
      <c r="E43" s="48"/>
      <c r="F43" s="48">
        <f>B43-D43</f>
        <v>219.5</v>
      </c>
      <c r="G43" s="48"/>
      <c r="H43" s="77">
        <f>F43/D43*100</f>
        <v>135.07692307692307</v>
      </c>
    </row>
    <row r="44" spans="1:8" ht="15" customHeight="1" x14ac:dyDescent="0.2">
      <c r="A44" s="89" t="s">
        <v>67</v>
      </c>
      <c r="B44" s="46">
        <v>34.700000000000003</v>
      </c>
      <c r="C44" s="48"/>
      <c r="D44" s="46">
        <v>74.7</v>
      </c>
      <c r="E44" s="48"/>
      <c r="F44" s="48">
        <f>B44-D44</f>
        <v>-40</v>
      </c>
      <c r="G44" s="48"/>
      <c r="H44" s="77">
        <f>F44/D44*100</f>
        <v>-53.547523427041497</v>
      </c>
    </row>
    <row r="45" spans="1:8" ht="3.75" customHeight="1" x14ac:dyDescent="0.2">
      <c r="A45" s="72"/>
      <c r="B45" s="47"/>
      <c r="C45" s="47"/>
      <c r="D45" s="47"/>
      <c r="E45" s="47"/>
      <c r="F45" s="38"/>
      <c r="G45" s="38"/>
      <c r="H45" s="90"/>
    </row>
    <row r="46" spans="1:8" ht="14.25" customHeight="1" x14ac:dyDescent="0.2">
      <c r="A46" s="72"/>
      <c r="B46" s="68">
        <f>SUM(B43-B44)</f>
        <v>347.3</v>
      </c>
      <c r="C46" s="54"/>
      <c r="D46" s="68">
        <f>SUM(D43-D44)</f>
        <v>87.8</v>
      </c>
      <c r="E46" s="54"/>
      <c r="F46" s="69">
        <f>B46-D46</f>
        <v>259.5</v>
      </c>
      <c r="G46" s="50"/>
      <c r="H46" s="78">
        <f>F46/D46*100</f>
        <v>295.55808656036447</v>
      </c>
    </row>
    <row r="47" spans="1:8" ht="7.5" customHeight="1" x14ac:dyDescent="0.2">
      <c r="A47" s="72"/>
      <c r="B47" s="47"/>
      <c r="C47" s="47"/>
      <c r="D47" s="47"/>
      <c r="E47" s="47"/>
      <c r="F47" s="38"/>
      <c r="G47" s="38"/>
      <c r="H47" s="73"/>
    </row>
    <row r="48" spans="1:8" x14ac:dyDescent="0.2">
      <c r="A48" s="81" t="s">
        <v>68</v>
      </c>
      <c r="B48" s="49">
        <f>B39+B46</f>
        <v>3291.3000000000011</v>
      </c>
      <c r="C48" s="49"/>
      <c r="D48" s="49">
        <f>D39+D46</f>
        <v>4206.5999999999995</v>
      </c>
      <c r="E48" s="49"/>
      <c r="F48" s="50">
        <f>B48-D48</f>
        <v>-915.29999999999836</v>
      </c>
      <c r="G48" s="50"/>
      <c r="H48" s="82">
        <f t="shared" ref="H48:H53" si="2">F48/D48*100</f>
        <v>-21.758664955070568</v>
      </c>
    </row>
    <row r="49" spans="1:8" x14ac:dyDescent="0.2">
      <c r="A49" s="84" t="s">
        <v>69</v>
      </c>
      <c r="B49" s="67">
        <v>-499.2</v>
      </c>
      <c r="C49" s="48"/>
      <c r="D49" s="67">
        <v>-1044.8</v>
      </c>
      <c r="E49" s="48"/>
      <c r="F49" s="43">
        <f>B49-D49</f>
        <v>545.59999999999991</v>
      </c>
      <c r="G49" s="48"/>
      <c r="H49" s="85">
        <f t="shared" si="2"/>
        <v>-52.220520673813162</v>
      </c>
    </row>
    <row r="50" spans="1:8" x14ac:dyDescent="0.2">
      <c r="A50" s="84" t="s">
        <v>76</v>
      </c>
      <c r="B50" s="49">
        <f>SUM(B48:B49)</f>
        <v>2792.1000000000013</v>
      </c>
      <c r="C50" s="49"/>
      <c r="D50" s="49">
        <f>SUM(D48:D49)</f>
        <v>3161.7999999999993</v>
      </c>
      <c r="E50" s="49">
        <f t="shared" ref="E50:G50" si="3">SUM(E48:E49)</f>
        <v>0</v>
      </c>
      <c r="F50" s="49">
        <f>SUM(F48:F49)</f>
        <v>-369.69999999999845</v>
      </c>
      <c r="G50" s="49">
        <f t="shared" si="3"/>
        <v>0</v>
      </c>
      <c r="H50" s="82">
        <f t="shared" si="2"/>
        <v>-11.692706686064854</v>
      </c>
    </row>
    <row r="51" spans="1:8" ht="15.75" customHeight="1" x14ac:dyDescent="0.2">
      <c r="A51" s="84" t="s">
        <v>77</v>
      </c>
      <c r="B51" s="46">
        <v>-58.2</v>
      </c>
      <c r="C51" s="48"/>
      <c r="D51" s="46">
        <v>-121.9</v>
      </c>
      <c r="E51" s="48"/>
      <c r="F51" s="48">
        <f>B51-D51</f>
        <v>63.7</v>
      </c>
      <c r="G51" s="48"/>
      <c r="H51" s="85">
        <f t="shared" si="2"/>
        <v>-52.255947497949137</v>
      </c>
    </row>
    <row r="52" spans="1:8" ht="15.75" customHeight="1" thickBot="1" x14ac:dyDescent="0.25">
      <c r="A52" s="91" t="s">
        <v>78</v>
      </c>
      <c r="B52" s="59">
        <f>SUM(B50+B51)</f>
        <v>2733.9000000000015</v>
      </c>
      <c r="C52" s="50"/>
      <c r="D52" s="59">
        <f>SUM(D50+D51)</f>
        <v>3039.8999999999992</v>
      </c>
      <c r="E52" s="50"/>
      <c r="F52" s="59">
        <f>SUM(F48+F49+F51)</f>
        <v>-305.99999999999847</v>
      </c>
      <c r="G52" s="50"/>
      <c r="H52" s="92">
        <f t="shared" si="2"/>
        <v>-10.06612059607219</v>
      </c>
    </row>
    <row r="53" spans="1:8" ht="13.5" hidden="1" customHeight="1" thickTop="1" x14ac:dyDescent="0.2">
      <c r="A53" s="84" t="s">
        <v>70</v>
      </c>
      <c r="B53" s="64">
        <v>1402.4</v>
      </c>
      <c r="C53" s="48"/>
      <c r="D53" s="64">
        <v>1402.4</v>
      </c>
      <c r="E53" s="48"/>
      <c r="F53" s="64">
        <f>B53-D53</f>
        <v>0</v>
      </c>
      <c r="G53" s="48"/>
      <c r="H53" s="93">
        <f t="shared" si="2"/>
        <v>0</v>
      </c>
    </row>
    <row r="54" spans="1:8" ht="14.25" hidden="1" customHeight="1" thickTop="1" thickBot="1" x14ac:dyDescent="0.25">
      <c r="A54" s="91" t="s">
        <v>72</v>
      </c>
      <c r="B54" s="65">
        <f>SUM(B52-B53)</f>
        <v>1331.5000000000014</v>
      </c>
      <c r="C54" s="49"/>
      <c r="D54" s="65">
        <f>SUM(D52-D53)</f>
        <v>1637.4999999999991</v>
      </c>
      <c r="E54" s="54"/>
      <c r="F54" s="65">
        <f>SUM(F52-F53)</f>
        <v>-305.99999999999847</v>
      </c>
      <c r="G54" s="50"/>
      <c r="H54" s="82">
        <f t="shared" ref="H54:H58" si="4">F54/D54*100</f>
        <v>-18.687022900763274</v>
      </c>
    </row>
    <row r="55" spans="1:8" ht="13.5" hidden="1" customHeight="1" thickTop="1" x14ac:dyDescent="0.2">
      <c r="A55" s="84" t="s">
        <v>73</v>
      </c>
      <c r="B55" s="63">
        <v>857.5</v>
      </c>
      <c r="C55" s="51"/>
      <c r="D55" s="63">
        <v>857.5</v>
      </c>
      <c r="E55" s="47"/>
      <c r="F55" s="64">
        <f>B55-D55</f>
        <v>0</v>
      </c>
      <c r="G55" s="48"/>
      <c r="H55" s="93">
        <f t="shared" si="4"/>
        <v>0</v>
      </c>
    </row>
    <row r="56" spans="1:8" ht="14.25" hidden="1" customHeight="1" thickTop="1" thickBot="1" x14ac:dyDescent="0.25">
      <c r="A56" s="91" t="s">
        <v>74</v>
      </c>
      <c r="B56" s="65">
        <f>SUM(B54-B55)</f>
        <v>474.00000000000136</v>
      </c>
      <c r="C56" s="49"/>
      <c r="D56" s="65">
        <f>SUM(D54-D55)</f>
        <v>779.99999999999909</v>
      </c>
      <c r="E56" s="49">
        <f t="shared" ref="E56:G56" si="5">SUM(E54-E55)</f>
        <v>0</v>
      </c>
      <c r="F56" s="65">
        <f t="shared" si="5"/>
        <v>-305.99999999999847</v>
      </c>
      <c r="G56" s="49">
        <f t="shared" si="5"/>
        <v>0</v>
      </c>
      <c r="H56" s="82">
        <f t="shared" si="4"/>
        <v>-39.230769230769077</v>
      </c>
    </row>
    <row r="57" spans="1:8" ht="13.5" hidden="1" customHeight="1" thickTop="1" x14ac:dyDescent="0.2">
      <c r="A57" s="84" t="s">
        <v>75</v>
      </c>
      <c r="B57" s="63">
        <v>701.7</v>
      </c>
      <c r="C57" s="51"/>
      <c r="D57" s="63">
        <v>701.7</v>
      </c>
      <c r="E57" s="47"/>
      <c r="F57" s="64">
        <f t="shared" ref="F57" si="6">B57-D57</f>
        <v>0</v>
      </c>
      <c r="G57" s="48"/>
      <c r="H57" s="93">
        <f t="shared" si="4"/>
        <v>0</v>
      </c>
    </row>
    <row r="58" spans="1:8" ht="14.25" hidden="1" customHeight="1" thickTop="1" thickBot="1" x14ac:dyDescent="0.25">
      <c r="A58" s="91" t="s">
        <v>39</v>
      </c>
      <c r="B58" s="65">
        <f>SUM(B54-B55+B57)</f>
        <v>1175.7000000000014</v>
      </c>
      <c r="C58" s="49"/>
      <c r="D58" s="65">
        <f>SUM(D54-D55+D57)</f>
        <v>1481.6999999999991</v>
      </c>
      <c r="E58" s="54"/>
      <c r="F58" s="65">
        <f>SUM(F54-F55+F57)</f>
        <v>-305.99999999999847</v>
      </c>
      <c r="G58" s="50"/>
      <c r="H58" s="94">
        <f t="shared" si="4"/>
        <v>-20.651953836808978</v>
      </c>
    </row>
    <row r="59" spans="1:8" ht="14.25" thickTop="1" thickBot="1" x14ac:dyDescent="0.25">
      <c r="A59" s="95"/>
      <c r="B59" s="96"/>
      <c r="C59" s="96"/>
      <c r="D59" s="96"/>
      <c r="E59" s="96"/>
      <c r="F59" s="97"/>
      <c r="G59" s="97"/>
      <c r="H59" s="98"/>
    </row>
    <row r="60" spans="1:8" x14ac:dyDescent="0.2">
      <c r="B60" s="61"/>
      <c r="C60" s="61"/>
      <c r="D60" s="61"/>
      <c r="E60" s="61"/>
    </row>
  </sheetData>
  <mergeCells count="4">
    <mergeCell ref="A1:H1"/>
    <mergeCell ref="A2:H2"/>
    <mergeCell ref="A3:H3"/>
    <mergeCell ref="A4:H4"/>
  </mergeCells>
  <hyperlinks>
    <hyperlink ref="A31" location="ING.OT.OPERAC.!D1" display="INGRESOS DE OTRAS OPERACIONES"/>
    <hyperlink ref="A33" location="'COSTOS DE OT.OPERAC.'!D1" display="COSTOS DE OTRAS OPERACIONES"/>
    <hyperlink ref="A43" location="'INGRESOS NO OPERAC.'!D1" display="INGRESOS"/>
    <hyperlink ref="A44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B6:D6" numberStoredAsText="1"/>
    <ignoredError sqref="F50:F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MAY 2018-2017</vt:lpstr>
      <vt:lpstr>ESTAD.RESULT. MAY 2018-2017</vt:lpstr>
      <vt:lpstr>'BALANCE MAY 2018-2017'!Área_de_impresión</vt:lpstr>
      <vt:lpstr>'ESTAD.RESULT. MAY 2018-2017'!Área_de_impresión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2018-06-05T01:01:35Z</cp:lastPrinted>
  <dcterms:created xsi:type="dcterms:W3CDTF">2014-11-04T23:55:13Z</dcterms:created>
  <dcterms:modified xsi:type="dcterms:W3CDTF">2018-06-25T17:58:39Z</dcterms:modified>
</cp:coreProperties>
</file>