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alance general" sheetId="1" r:id="rId1"/>
    <sheet name="Estado de resultados" sheetId="2" r:id="rId2"/>
  </sheets>
  <externalReferences>
    <externalReference r:id="rId3"/>
    <externalReference r:id="rId4"/>
    <externalReference r:id="rId5"/>
  </externalReferences>
  <definedNames>
    <definedName name="A">#REF!</definedName>
    <definedName name="AAA">#REF!</definedName>
    <definedName name="_xlnm.Print_Area" localSheetId="0">'Balance general'!$A$1:$B$98</definedName>
    <definedName name="Beg_Bal">#REF!</definedName>
    <definedName name="Data">#REF!</definedName>
    <definedName name="End_Bal">'[3]Consolidado de Act. Fijo'!#REF!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'[3]Consolidado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COUNT([3]Bancosal!$D$18:$D$200)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B56" i="2"/>
  <c r="B16" i="1"/>
  <c r="B28" i="1"/>
  <c r="B33" i="1"/>
  <c r="B45" i="1"/>
  <c r="B63" i="1"/>
  <c r="B75" i="1"/>
  <c r="B69" i="1" l="1"/>
  <c r="B86" i="1" s="1"/>
  <c r="B32" i="1" l="1"/>
  <c r="B25" i="2" l="1"/>
  <c r="B42" i="2" s="1"/>
  <c r="B25" i="1" l="1"/>
  <c r="B48" i="2" l="1"/>
  <c r="B51" i="2" s="1"/>
  <c r="B59" i="2" s="1"/>
  <c r="B64" i="2" l="1"/>
  <c r="B70" i="2" s="1"/>
  <c r="B74" i="2" s="1"/>
  <c r="B93" i="1" l="1"/>
  <c r="B41" i="1" l="1"/>
  <c r="B51" i="1" s="1"/>
  <c r="B96" i="1"/>
  <c r="B98" i="1" s="1"/>
  <c r="B99" i="1" s="1"/>
  <c r="D51" i="1" l="1"/>
</calcChain>
</file>

<file path=xl/sharedStrings.xml><?xml version="1.0" encoding="utf-8"?>
<sst xmlns="http://schemas.openxmlformats.org/spreadsheetml/2006/main" count="134" uniqueCount="124">
  <si>
    <t>TOTAL PASIVOS Y PATRIMONIO</t>
  </si>
  <si>
    <t>TOTAL PATRIMONIO</t>
  </si>
  <si>
    <t>Acumulación de ajuste por conversión</t>
  </si>
  <si>
    <t>Resultados del ejercicio</t>
  </si>
  <si>
    <t>Reservas de capital, resultados acumulados y patrimonio no ganado</t>
  </si>
  <si>
    <t>Capital social pagado</t>
  </si>
  <si>
    <t>Patrimonio:</t>
  </si>
  <si>
    <t>Interés minoritario en subsidiarias</t>
  </si>
  <si>
    <t>TOTAL PASIVOS</t>
  </si>
  <si>
    <t>Compromisos futuros y contingecias</t>
  </si>
  <si>
    <t>Deuda subordinada</t>
  </si>
  <si>
    <t>Total obligaciones convertibles en acciones</t>
  </si>
  <si>
    <t>Bonos convertibles en acciones</t>
  </si>
  <si>
    <t>Préstamos convertibles en acciones</t>
  </si>
  <si>
    <t>Obligaciones convertibles en acciones:</t>
  </si>
  <si>
    <t>Total reservas técnicas y por siniestros</t>
  </si>
  <si>
    <t>Reservas por siniestros</t>
  </si>
  <si>
    <t>Reservas de riesgo en curso</t>
  </si>
  <si>
    <t>Reservas matemáticas</t>
  </si>
  <si>
    <t>Reservas técnicas y por siniestros:</t>
  </si>
  <si>
    <t>Total otros pasivos</t>
  </si>
  <si>
    <t>Diversos</t>
  </si>
  <si>
    <t>Provisiones</t>
  </si>
  <si>
    <t>Cuentas por pagar</t>
  </si>
  <si>
    <t>Otros pasivos:</t>
  </si>
  <si>
    <t>Total pasivos del giro</t>
  </si>
  <si>
    <t>Depósitos de primas</t>
  </si>
  <si>
    <t>Acreedores de seguros y fianzas</t>
  </si>
  <si>
    <t>Títulos de emisión propia</t>
  </si>
  <si>
    <t>Reportos u otras obligaciones bursátiles</t>
  </si>
  <si>
    <t>Préstamos recibidos</t>
  </si>
  <si>
    <t>Depósitos de clientes</t>
  </si>
  <si>
    <t>Pasivos del giro:</t>
  </si>
  <si>
    <t>PASIVOS Y PATRIMONIO</t>
  </si>
  <si>
    <t>TOTAL ACTIVOS Y CONTINGENCIAS</t>
  </si>
  <si>
    <t>Derechos futuros y contingencias</t>
  </si>
  <si>
    <t>Crédito mercantil</t>
  </si>
  <si>
    <t>Total activo fijo  neto</t>
  </si>
  <si>
    <t>Bienes inmuebles, muebles y otros, neto de depreciación acumulada</t>
  </si>
  <si>
    <t>Activo fijo:</t>
  </si>
  <si>
    <t>Total otros activos</t>
  </si>
  <si>
    <t>Inversiones cuotas fondo de pensiones</t>
  </si>
  <si>
    <t>Aporte especial de garantía</t>
  </si>
  <si>
    <t>Reservas</t>
  </si>
  <si>
    <t>Otros activos</t>
  </si>
  <si>
    <t>Cuentas por cobrar</t>
  </si>
  <si>
    <t>Gastos pagados por anticipado</t>
  </si>
  <si>
    <t>Bienes dados en arrendamiento</t>
  </si>
  <si>
    <t>Existencias</t>
  </si>
  <si>
    <t>Diversos, neto de reservas de saneamiento</t>
  </si>
  <si>
    <t>Inversiones accionarias</t>
  </si>
  <si>
    <t>Provisiones por bienes recibidos en pago o adjudicados</t>
  </si>
  <si>
    <t xml:space="preserve">Bienes recibidos en pago o adjudicados  </t>
  </si>
  <si>
    <t>Bienes recibidos en pago o adjudicados netos</t>
  </si>
  <si>
    <t>Otros activos:</t>
  </si>
  <si>
    <t>Total activo circulante</t>
  </si>
  <si>
    <t>Deudores por seguros y fianzas</t>
  </si>
  <si>
    <t>Devoluciones y cancelaciones</t>
  </si>
  <si>
    <t xml:space="preserve">Primas por cobrar  </t>
  </si>
  <si>
    <t>Primas por cobrar netas</t>
  </si>
  <si>
    <t>Reservas de saneamiento</t>
  </si>
  <si>
    <t>Intereses sobre préstamos</t>
  </si>
  <si>
    <t>Préstamos vencidos</t>
  </si>
  <si>
    <t>Préstamos vigentes</t>
  </si>
  <si>
    <t>Cartera de préstamos neta</t>
  </si>
  <si>
    <t>Inversiones financieras netas</t>
  </si>
  <si>
    <t>Reportos y otras operaciones bursátiles netos</t>
  </si>
  <si>
    <t>Caja y bancos</t>
  </si>
  <si>
    <t>Activos del giro:</t>
  </si>
  <si>
    <t>ACTIVOS</t>
  </si>
  <si>
    <t>Concepto</t>
  </si>
  <si>
    <t>(Cifras en miles de dólares de los Estados Unidos de América)</t>
  </si>
  <si>
    <t>31 de Mayo de 2018</t>
  </si>
  <si>
    <t>Sociedad Controladora de Finalidad Exclusiva</t>
  </si>
  <si>
    <t>INVERSIONES FINANCIERAS DAVIVIENDA, S.A.Y SUBSIDIARIAS</t>
  </si>
  <si>
    <t>UTILIDAD NETA CONSOLIDADA</t>
  </si>
  <si>
    <t>Participación del interés minoritario en subsidiarias</t>
  </si>
  <si>
    <t>UTILIDAD ANTES DEL INTERÉS MINORITARIO</t>
  </si>
  <si>
    <t>Impuesto a la contribución especial</t>
  </si>
  <si>
    <t>Impuesto sobre la renta diferido</t>
  </si>
  <si>
    <t>Impuesto sobre la renta</t>
  </si>
  <si>
    <t xml:space="preserve"> </t>
  </si>
  <si>
    <t>UTILIDAD ANTES DE IMPUESTOS</t>
  </si>
  <si>
    <t>Otros ingresos/(gastos) netos no de operación</t>
  </si>
  <si>
    <t>Dividendos</t>
  </si>
  <si>
    <t>UTILIDAD DE OPERACIÓN DESPUÉS DE SANEAMIENTOS</t>
  </si>
  <si>
    <t>Total saneamientos y castigos</t>
  </si>
  <si>
    <t>Castigos de activos</t>
  </si>
  <si>
    <t>Saneamientos y castigos:</t>
  </si>
  <si>
    <t>UTILIDAD DE OPERACIÓN ANTES DE SANEAMIENTOS</t>
  </si>
  <si>
    <t>Total gastos de operación</t>
  </si>
  <si>
    <t>Depreciaciones y amortizaciones</t>
  </si>
  <si>
    <t>Generales</t>
  </si>
  <si>
    <t>De funcionarios y empleados</t>
  </si>
  <si>
    <t>Gastos de operación:</t>
  </si>
  <si>
    <t>UTILIDAD ANTES DE GASTOS DE OPERACIÓN</t>
  </si>
  <si>
    <t>Total costos de operación</t>
  </si>
  <si>
    <t>Gastos por administración del fondo de pensiones</t>
  </si>
  <si>
    <t>Otros servicios y contingencias</t>
  </si>
  <si>
    <t>Gastos de adquisición, conservación y cobranza de primas</t>
  </si>
  <si>
    <t>Egresos técnicos por ajustes a las reservas</t>
  </si>
  <si>
    <t>Siniestros y obligaciones contractuales</t>
  </si>
  <si>
    <t>Operaciones en moneda extranjera</t>
  </si>
  <si>
    <t>Amortizaciones crédito mercantil</t>
  </si>
  <si>
    <t>Pérdidas en venta de títulos valores</t>
  </si>
  <si>
    <t>Intereses sobre emisión de obligaciones</t>
  </si>
  <si>
    <t>Intereses y otros costos de depósitos</t>
  </si>
  <si>
    <t>Costos de operación:</t>
  </si>
  <si>
    <t>Total de ingresos de operación</t>
  </si>
  <si>
    <t>Ingresos por administración del fondo de pensiones</t>
  </si>
  <si>
    <t>Ingresos técnicos por ajuste a las reservas</t>
  </si>
  <si>
    <t>Comisión por sesión y retrocesión de negocios</t>
  </si>
  <si>
    <t>Primas netas de devoluciones y cancelaciones</t>
  </si>
  <si>
    <t>Intereses sobre depósitos</t>
  </si>
  <si>
    <t>Reportos y operaciones bursátiles</t>
  </si>
  <si>
    <t>Participación en resultados de compañías subordinadas</t>
  </si>
  <si>
    <t>Utilidad en venta de títulos valores</t>
  </si>
  <si>
    <t>Intereses y otros ingresos de inversiones</t>
  </si>
  <si>
    <t>Comisiones y otros ingresos de préstamos</t>
  </si>
  <si>
    <t>Intereses de préstamos</t>
  </si>
  <si>
    <t>Ingresos de operación:</t>
  </si>
  <si>
    <t>Mes actual: Mayo  2018</t>
  </si>
  <si>
    <t>Del 01 al 31 de Mayo de 2018</t>
  </si>
  <si>
    <t>Estado Consolidado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</si>
</sst>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Font="1" applyBorder="1"/>
    <xf numFmtId="0" fontId="1" fillId="0" borderId="0" xfId="1" applyFont="1" applyFill="1" applyBorder="1"/>
    <xf numFmtId="164" fontId="1" fillId="0" borderId="0" xfId="1" applyNumberFormat="1" applyFont="1" applyFill="1" applyBorder="1" applyAlignment="1" applyProtection="1">
      <protection locked="0"/>
    </xf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Border="1"/>
    <xf numFmtId="165" fontId="2" fillId="0" borderId="2" xfId="2" applyNumberFormat="1" applyFont="1" applyBorder="1"/>
    <xf numFmtId="0" fontId="3" fillId="0" borderId="2" xfId="1" applyFont="1" applyFill="1" applyBorder="1" applyAlignment="1" applyProtection="1">
      <alignment horizontal="left"/>
      <protection locked="0"/>
    </xf>
    <xf numFmtId="165" fontId="2" fillId="0" borderId="1" xfId="2" applyNumberFormat="1" applyFont="1" applyBorder="1"/>
    <xf numFmtId="0" fontId="3" fillId="0" borderId="3" xfId="1" applyFont="1" applyFill="1" applyBorder="1" applyAlignment="1" applyProtection="1">
      <protection locked="0"/>
    </xf>
    <xf numFmtId="165" fontId="2" fillId="0" borderId="4" xfId="2" applyNumberFormat="1" applyFont="1" applyBorder="1"/>
    <xf numFmtId="0" fontId="2" fillId="0" borderId="3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alignment horizontal="left" indent="1"/>
      <protection locked="0"/>
    </xf>
    <xf numFmtId="0" fontId="2" fillId="0" borderId="3" xfId="1" applyFont="1" applyFill="1" applyBorder="1" applyAlignment="1" applyProtection="1">
      <alignment horizontal="left" vertical="top" wrapText="1" indent="1"/>
      <protection locked="0"/>
    </xf>
    <xf numFmtId="165" fontId="2" fillId="0" borderId="5" xfId="2" applyNumberFormat="1" applyFont="1" applyBorder="1"/>
    <xf numFmtId="165" fontId="2" fillId="0" borderId="6" xfId="2" applyNumberFormat="1" applyFont="1" applyBorder="1"/>
    <xf numFmtId="0" fontId="3" fillId="0" borderId="7" xfId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/>
    <xf numFmtId="0" fontId="2" fillId="0" borderId="1" xfId="1" applyFont="1" applyBorder="1"/>
    <xf numFmtId="0" fontId="4" fillId="0" borderId="3" xfId="1" applyFont="1" applyFill="1" applyBorder="1" applyAlignment="1" applyProtection="1">
      <protection locked="0"/>
    </xf>
    <xf numFmtId="43" fontId="1" fillId="0" borderId="0" xfId="1" applyNumberFormat="1" applyFont="1" applyBorder="1"/>
    <xf numFmtId="164" fontId="2" fillId="0" borderId="4" xfId="1" applyNumberFormat="1" applyFont="1" applyBorder="1"/>
    <xf numFmtId="165" fontId="2" fillId="0" borderId="1" xfId="2" applyNumberFormat="1" applyFont="1" applyBorder="1" applyAlignment="1">
      <alignment horizontal="right"/>
    </xf>
    <xf numFmtId="165" fontId="2" fillId="0" borderId="6" xfId="2" applyNumberFormat="1" applyFont="1" applyBorder="1" applyAlignment="1">
      <alignment horizontal="right"/>
    </xf>
    <xf numFmtId="165" fontId="3" fillId="0" borderId="6" xfId="2" applyNumberFormat="1" applyFont="1" applyBorder="1" applyAlignment="1">
      <alignment horizontal="right"/>
    </xf>
    <xf numFmtId="0" fontId="5" fillId="0" borderId="3" xfId="1" applyFont="1" applyFill="1" applyBorder="1" applyAlignment="1" applyProtection="1">
      <alignment horizontal="left" indent="3"/>
      <protection locked="0"/>
    </xf>
    <xf numFmtId="164" fontId="2" fillId="0" borderId="6" xfId="2" applyNumberFormat="1" applyFont="1" applyBorder="1" applyAlignment="1">
      <alignment horizontal="right"/>
    </xf>
    <xf numFmtId="165" fontId="5" fillId="0" borderId="1" xfId="2" applyNumberFormat="1" applyFont="1" applyFill="1" applyBorder="1" applyAlignment="1" applyProtection="1">
      <alignment horizontal="right" indent="3"/>
      <protection locked="0"/>
    </xf>
    <xf numFmtId="165" fontId="2" fillId="0" borderId="8" xfId="2" applyNumberFormat="1" applyFont="1" applyFill="1" applyBorder="1" applyAlignment="1" applyProtection="1">
      <alignment horizontal="right" indent="1"/>
      <protection locked="0"/>
    </xf>
    <xf numFmtId="165" fontId="2" fillId="0" borderId="1" xfId="2" applyNumberFormat="1" applyFont="1" applyFill="1" applyBorder="1" applyAlignment="1" applyProtection="1">
      <alignment horizontal="right" indent="1"/>
      <protection locked="0"/>
    </xf>
    <xf numFmtId="0" fontId="2" fillId="0" borderId="9" xfId="1" applyFont="1" applyBorder="1"/>
    <xf numFmtId="0" fontId="6" fillId="0" borderId="10" xfId="1" applyFont="1" applyFill="1" applyBorder="1" applyAlignment="1" applyProtection="1">
      <protection locked="0"/>
    </xf>
    <xf numFmtId="17" fontId="7" fillId="3" borderId="11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 applyProtection="1">
      <alignment horizontal="center" wrapText="1"/>
      <protection locked="0"/>
    </xf>
    <xf numFmtId="0" fontId="2" fillId="0" borderId="0" xfId="1" applyFont="1" applyBorder="1"/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43" fontId="2" fillId="0" borderId="0" xfId="1" applyNumberFormat="1" applyFont="1" applyFill="1" applyAlignment="1">
      <alignment horizontal="center"/>
    </xf>
    <xf numFmtId="0" fontId="8" fillId="0" borderId="12" xfId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horizontal="center"/>
    </xf>
    <xf numFmtId="165" fontId="3" fillId="4" borderId="13" xfId="2" applyNumberFormat="1" applyFont="1" applyFill="1" applyBorder="1" applyAlignment="1">
      <alignment horizontal="center"/>
    </xf>
    <xf numFmtId="0" fontId="3" fillId="4" borderId="2" xfId="1" applyFont="1" applyFill="1" applyBorder="1" applyAlignment="1" applyProtection="1">
      <protection locked="0"/>
    </xf>
    <xf numFmtId="165" fontId="2" fillId="0" borderId="14" xfId="2" applyNumberFormat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left"/>
      <protection locked="0"/>
    </xf>
    <xf numFmtId="165" fontId="2" fillId="0" borderId="15" xfId="2" applyNumberFormat="1" applyFont="1" applyFill="1" applyBorder="1" applyAlignment="1">
      <alignment horizontal="center"/>
    </xf>
    <xf numFmtId="165" fontId="3" fillId="4" borderId="16" xfId="2" applyNumberFormat="1" applyFont="1" applyFill="1" applyBorder="1" applyAlignment="1">
      <alignment horizontal="center"/>
    </xf>
    <xf numFmtId="0" fontId="3" fillId="4" borderId="7" xfId="1" applyFont="1" applyFill="1" applyBorder="1" applyAlignment="1" applyProtection="1">
      <protection locked="0"/>
    </xf>
    <xf numFmtId="0" fontId="8" fillId="0" borderId="3" xfId="1" applyFont="1" applyFill="1" applyBorder="1" applyAlignment="1" applyProtection="1">
      <alignment horizontal="left" indent="1"/>
      <protection locked="0"/>
    </xf>
    <xf numFmtId="165" fontId="2" fillId="0" borderId="17" xfId="2" applyNumberFormat="1" applyFont="1" applyFill="1" applyBorder="1" applyAlignment="1">
      <alignment horizontal="center"/>
    </xf>
    <xf numFmtId="165" fontId="3" fillId="0" borderId="18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5" fontId="2" fillId="0" borderId="18" xfId="2" quotePrefix="1" applyNumberFormat="1" applyFont="1" applyFill="1" applyBorder="1" applyAlignment="1">
      <alignment horizontal="center"/>
    </xf>
    <xf numFmtId="165" fontId="3" fillId="0" borderId="16" xfId="2" applyNumberFormat="1" applyFont="1" applyFill="1" applyBorder="1" applyAlignment="1">
      <alignment horizontal="center"/>
    </xf>
    <xf numFmtId="0" fontId="9" fillId="0" borderId="3" xfId="1" applyFont="1" applyFill="1" applyBorder="1" applyAlignment="1" applyProtection="1">
      <alignment horizontal="left"/>
      <protection locked="0"/>
    </xf>
    <xf numFmtId="43" fontId="2" fillId="0" borderId="0" xfId="1" applyNumberFormat="1" applyFont="1" applyFill="1"/>
    <xf numFmtId="165" fontId="2" fillId="0" borderId="18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 applyAlignment="1">
      <alignment horizontal="center" wrapText="1"/>
    </xf>
    <xf numFmtId="0" fontId="7" fillId="5" borderId="14" xfId="1" applyFont="1" applyFill="1" applyBorder="1" applyAlignment="1">
      <alignment horizontal="center" wrapText="1"/>
    </xf>
    <xf numFmtId="0" fontId="7" fillId="5" borderId="3" xfId="1" applyFont="1" applyFill="1" applyBorder="1" applyAlignment="1" applyProtection="1">
      <alignment horizontal="center" wrapText="1"/>
      <protection locked="0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left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7/Octubre/Balances/CONSOLIDADO%20OCT%202017%20IFD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Mayo/CONSOLIDADO%20MAYO%202018%20I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EEFF CONGLOMERADO SSF NVO FORMA"/>
      <sheetName val="Balance general"/>
      <sheetName val="Estado de resultados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SEPT17"/>
      <sheetName val="balance IFD"/>
      <sheetName val="ANEXO "/>
      <sheetName val="DIVIDENDOS 2017"/>
      <sheetName val="PARTIDAS BANCO"/>
      <sheetName val="PARTIDAS IFD"/>
      <sheetName val="partidas seguros"/>
      <sheetName val="Inversiones"/>
      <sheetName val="Segmento Banco"/>
      <sheetName val="wfsaldos ajuste4"/>
      <sheetName val="Segmento IFD"/>
      <sheetName val="Intereses"/>
      <sheetName val="Estado Financieros IFD"/>
      <sheetName val="VIDA"/>
      <sheetName val="SEGUROS"/>
      <sheetName val="VAL"/>
      <sheetName val="FACT"/>
      <sheetName val="IFD"/>
      <sheetName val="ALM"/>
      <sheetName val="ajuste participa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356">
          <cell r="E1356">
            <v>293732.07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8"/>
      <sheetName val="balance IFD"/>
      <sheetName val="ANEXO "/>
      <sheetName val="DIVIDENDOS"/>
      <sheetName val="PARTIDAS BANCO"/>
      <sheetName val="PARTIDAS IFD"/>
      <sheetName val="partidas seguros"/>
      <sheetName val="Inversiones"/>
      <sheetName val="Segmento Banco"/>
      <sheetName val="wfsaldos ajuste8"/>
      <sheetName val="Segmento IFD"/>
      <sheetName val="Intereses"/>
      <sheetName val="Estado Financieros IFD"/>
      <sheetName val="VIDA"/>
      <sheetName val="SEGUROS"/>
      <sheetName val="VAL"/>
      <sheetName val="FACT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showGridLines="0" tabSelected="1" view="pageBreakPreview" topLeftCell="A82" zoomScale="75" zoomScaleNormal="75" zoomScaleSheetLayoutView="75" workbookViewId="0">
      <selection activeCell="A97" sqref="A97"/>
    </sheetView>
  </sheetViews>
  <sheetFormatPr baseColWidth="10" defaultRowHeight="12.75" x14ac:dyDescent="0.2"/>
  <cols>
    <col min="1" max="1" width="72.28515625" style="1" customWidth="1"/>
    <col min="2" max="2" width="24.710937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2" customFormat="1" ht="15" x14ac:dyDescent="0.25">
      <c r="A1" s="37" t="s">
        <v>74</v>
      </c>
      <c r="B1" s="37"/>
    </row>
    <row r="2" spans="1:4" s="2" customFormat="1" ht="15" x14ac:dyDescent="0.25">
      <c r="A2" s="37" t="s">
        <v>73</v>
      </c>
      <c r="B2" s="37"/>
    </row>
    <row r="3" spans="1:4" s="2" customFormat="1" ht="14.25" x14ac:dyDescent="0.2">
      <c r="A3" s="36" t="s">
        <v>73</v>
      </c>
      <c r="B3" s="36"/>
    </row>
    <row r="4" spans="1:4" s="2" customFormat="1" ht="14.25" x14ac:dyDescent="0.2">
      <c r="A4" s="36" t="s">
        <v>72</v>
      </c>
      <c r="B4" s="36"/>
    </row>
    <row r="5" spans="1:4" s="2" customFormat="1" ht="14.25" x14ac:dyDescent="0.2">
      <c r="A5" s="35" t="s">
        <v>71</v>
      </c>
      <c r="B5" s="35"/>
    </row>
    <row r="6" spans="1:4" ht="14.25" x14ac:dyDescent="0.2">
      <c r="A6" s="34"/>
      <c r="B6" s="34"/>
    </row>
    <row r="7" spans="1:4" ht="14.25" x14ac:dyDescent="0.2">
      <c r="A7" s="34"/>
      <c r="B7" s="34"/>
    </row>
    <row r="8" spans="1:4" ht="15" x14ac:dyDescent="0.25">
      <c r="A8" s="33" t="s">
        <v>70</v>
      </c>
      <c r="B8" s="32">
        <v>43251</v>
      </c>
    </row>
    <row r="9" spans="1:4" ht="14.25" x14ac:dyDescent="0.2">
      <c r="A9" s="31"/>
      <c r="B9" s="30"/>
    </row>
    <row r="10" spans="1:4" ht="15" x14ac:dyDescent="0.25">
      <c r="A10" s="19" t="s">
        <v>69</v>
      </c>
      <c r="B10" s="18"/>
    </row>
    <row r="11" spans="1:4" ht="15" x14ac:dyDescent="0.25">
      <c r="A11" s="19"/>
      <c r="B11" s="18"/>
    </row>
    <row r="12" spans="1:4" ht="15" x14ac:dyDescent="0.25">
      <c r="A12" s="9" t="s">
        <v>68</v>
      </c>
      <c r="B12" s="18"/>
    </row>
    <row r="13" spans="1:4" ht="14.25" x14ac:dyDescent="0.2">
      <c r="A13" s="12" t="s">
        <v>67</v>
      </c>
      <c r="B13" s="29">
        <v>510180.38702000002</v>
      </c>
      <c r="D13" s="5"/>
    </row>
    <row r="14" spans="1:4" ht="14.25" x14ac:dyDescent="0.2">
      <c r="A14" s="12" t="s">
        <v>66</v>
      </c>
      <c r="B14" s="29">
        <v>584.20000000000005</v>
      </c>
      <c r="D14" s="5"/>
    </row>
    <row r="15" spans="1:4" ht="14.25" x14ac:dyDescent="0.2">
      <c r="A15" s="12" t="s">
        <v>65</v>
      </c>
      <c r="B15" s="29">
        <v>241375.80225999997</v>
      </c>
      <c r="D15" s="5"/>
    </row>
    <row r="16" spans="1:4" ht="14.25" x14ac:dyDescent="0.2">
      <c r="A16" s="12" t="s">
        <v>64</v>
      </c>
      <c r="B16" s="28">
        <f>SUM(B17:B20)</f>
        <v>1742822.9599199998</v>
      </c>
      <c r="D16" s="5"/>
    </row>
    <row r="17" spans="1:4" ht="14.25" x14ac:dyDescent="0.2">
      <c r="A17" s="25" t="s">
        <v>63</v>
      </c>
      <c r="B17" s="27">
        <v>1738141.41093</v>
      </c>
      <c r="D17" s="5"/>
    </row>
    <row r="18" spans="1:4" ht="14.25" x14ac:dyDescent="0.2">
      <c r="A18" s="25" t="s">
        <v>62</v>
      </c>
      <c r="B18" s="27">
        <v>38444.665049999996</v>
      </c>
      <c r="D18" s="5"/>
    </row>
    <row r="19" spans="1:4" ht="14.25" x14ac:dyDescent="0.2">
      <c r="A19" s="25" t="s">
        <v>61</v>
      </c>
      <c r="B19" s="27">
        <v>7981.5170499999995</v>
      </c>
      <c r="D19" s="5"/>
    </row>
    <row r="20" spans="1:4" ht="14.25" x14ac:dyDescent="0.2">
      <c r="A20" s="25" t="s">
        <v>60</v>
      </c>
      <c r="B20" s="27">
        <v>-41744.633110000002</v>
      </c>
      <c r="D20" s="5"/>
    </row>
    <row r="21" spans="1:4" ht="14.25" x14ac:dyDescent="0.2">
      <c r="A21" s="12" t="s">
        <v>59</v>
      </c>
      <c r="B21" s="22">
        <v>0</v>
      </c>
      <c r="D21" s="5"/>
    </row>
    <row r="22" spans="1:4" ht="14.25" x14ac:dyDescent="0.2">
      <c r="A22" s="25" t="s">
        <v>58</v>
      </c>
      <c r="B22" s="22">
        <v>3246.64887</v>
      </c>
      <c r="D22" s="5"/>
    </row>
    <row r="23" spans="1:4" ht="14.25" x14ac:dyDescent="0.2">
      <c r="A23" s="25" t="s">
        <v>57</v>
      </c>
      <c r="B23" s="22">
        <v>0</v>
      </c>
      <c r="D23" s="5"/>
    </row>
    <row r="24" spans="1:4" ht="14.25" x14ac:dyDescent="0.2">
      <c r="A24" s="12" t="s">
        <v>56</v>
      </c>
      <c r="B24" s="22">
        <v>83.908000000000001</v>
      </c>
      <c r="D24" s="5"/>
    </row>
    <row r="25" spans="1:4" ht="15" x14ac:dyDescent="0.25">
      <c r="A25" s="16" t="s">
        <v>55</v>
      </c>
      <c r="B25" s="26">
        <f>+B13+B14+B15+B16+B22+B24</f>
        <v>2498293.90607</v>
      </c>
    </row>
    <row r="26" spans="1:4" ht="14.25" x14ac:dyDescent="0.2">
      <c r="A26" s="11"/>
      <c r="B26" s="22"/>
    </row>
    <row r="27" spans="1:4" ht="15" x14ac:dyDescent="0.25">
      <c r="A27" s="9" t="s">
        <v>54</v>
      </c>
      <c r="B27" s="22"/>
    </row>
    <row r="28" spans="1:4" ht="14.25" x14ac:dyDescent="0.2">
      <c r="A28" s="12" t="s">
        <v>53</v>
      </c>
      <c r="B28" s="22">
        <f>SUM(B29:B30)</f>
        <v>4131.2191100000018</v>
      </c>
      <c r="D28" s="5"/>
    </row>
    <row r="29" spans="1:4" ht="14.25" x14ac:dyDescent="0.2">
      <c r="A29" s="25" t="s">
        <v>52</v>
      </c>
      <c r="B29" s="22">
        <v>17255.619460000002</v>
      </c>
      <c r="D29" s="5"/>
    </row>
    <row r="30" spans="1:4" ht="14.25" x14ac:dyDescent="0.2">
      <c r="A30" s="25" t="s">
        <v>51</v>
      </c>
      <c r="B30" s="22">
        <v>-13124.40035</v>
      </c>
      <c r="D30" s="5"/>
    </row>
    <row r="31" spans="1:4" ht="14.25" x14ac:dyDescent="0.2">
      <c r="A31" s="12" t="s">
        <v>50</v>
      </c>
      <c r="B31" s="22">
        <v>4733.95160202851</v>
      </c>
      <c r="D31" s="5"/>
    </row>
    <row r="32" spans="1:4" ht="14.25" x14ac:dyDescent="0.2">
      <c r="A32" s="12" t="s">
        <v>49</v>
      </c>
      <c r="B32" s="22">
        <f>SUM(B33:B38)</f>
        <v>32369.108699999997</v>
      </c>
      <c r="D32" s="5"/>
    </row>
    <row r="33" spans="1:4" ht="14.25" x14ac:dyDescent="0.2">
      <c r="A33" s="25" t="s">
        <v>48</v>
      </c>
      <c r="B33" s="22">
        <f>+'[1]wfsaldos ajuste4'!E1356/1000</f>
        <v>293.73207000000002</v>
      </c>
      <c r="D33" s="5"/>
    </row>
    <row r="34" spans="1:4" ht="14.25" x14ac:dyDescent="0.2">
      <c r="A34" s="25" t="s">
        <v>47</v>
      </c>
      <c r="B34" s="22">
        <v>0</v>
      </c>
      <c r="D34" s="5"/>
    </row>
    <row r="35" spans="1:4" ht="14.25" x14ac:dyDescent="0.2">
      <c r="A35" s="25" t="s">
        <v>46</v>
      </c>
      <c r="B35" s="22">
        <v>28156.734660000002</v>
      </c>
      <c r="D35" s="5"/>
    </row>
    <row r="36" spans="1:4" ht="14.25" x14ac:dyDescent="0.2">
      <c r="A36" s="25" t="s">
        <v>45</v>
      </c>
      <c r="B36" s="22">
        <v>5499.193510000001</v>
      </c>
      <c r="D36" s="5"/>
    </row>
    <row r="37" spans="1:4" ht="14.25" x14ac:dyDescent="0.2">
      <c r="A37" s="25" t="s">
        <v>44</v>
      </c>
      <c r="B37" s="22">
        <v>0</v>
      </c>
      <c r="D37" s="5"/>
    </row>
    <row r="38" spans="1:4" ht="14.25" x14ac:dyDescent="0.2">
      <c r="A38" s="25" t="s">
        <v>43</v>
      </c>
      <c r="B38" s="22">
        <v>-1580.5515399999999</v>
      </c>
      <c r="D38" s="5"/>
    </row>
    <row r="39" spans="1:4" ht="14.25" x14ac:dyDescent="0.2">
      <c r="A39" s="12" t="s">
        <v>42</v>
      </c>
      <c r="B39" s="22"/>
      <c r="D39" s="5"/>
    </row>
    <row r="40" spans="1:4" ht="14.25" x14ac:dyDescent="0.2">
      <c r="A40" s="12" t="s">
        <v>41</v>
      </c>
      <c r="B40" s="22"/>
    </row>
    <row r="41" spans="1:4" ht="15" x14ac:dyDescent="0.25">
      <c r="A41" s="16" t="s">
        <v>40</v>
      </c>
      <c r="B41" s="23">
        <f>+B28+B31+B32</f>
        <v>41234.279412028511</v>
      </c>
    </row>
    <row r="42" spans="1:4" ht="14.25" x14ac:dyDescent="0.2">
      <c r="A42" s="11"/>
      <c r="B42" s="22"/>
      <c r="D42" s="5"/>
    </row>
    <row r="43" spans="1:4" ht="15" x14ac:dyDescent="0.25">
      <c r="A43" s="9" t="s">
        <v>39</v>
      </c>
      <c r="B43" s="22"/>
      <c r="D43" s="5"/>
    </row>
    <row r="44" spans="1:4" ht="14.25" x14ac:dyDescent="0.2">
      <c r="A44" s="12" t="s">
        <v>38</v>
      </c>
      <c r="B44" s="22">
        <v>51373.717660000002</v>
      </c>
      <c r="D44" s="5"/>
    </row>
    <row r="45" spans="1:4" ht="15" x14ac:dyDescent="0.25">
      <c r="A45" s="16" t="s">
        <v>37</v>
      </c>
      <c r="B45" s="23">
        <f>+B44</f>
        <v>51373.717660000002</v>
      </c>
      <c r="D45" s="5"/>
    </row>
    <row r="46" spans="1:4" ht="14.25" x14ac:dyDescent="0.2">
      <c r="A46" s="11"/>
      <c r="B46" s="22"/>
      <c r="D46" s="5"/>
    </row>
    <row r="47" spans="1:4" ht="15" x14ac:dyDescent="0.25">
      <c r="A47" s="16" t="s">
        <v>36</v>
      </c>
      <c r="B47" s="24">
        <v>0</v>
      </c>
      <c r="D47" s="5"/>
    </row>
    <row r="48" spans="1:4" ht="14.25" x14ac:dyDescent="0.2">
      <c r="A48" s="11"/>
      <c r="B48" s="22"/>
      <c r="D48" s="5"/>
    </row>
    <row r="49" spans="1:4" ht="15" x14ac:dyDescent="0.25">
      <c r="A49" s="16" t="s">
        <v>35</v>
      </c>
      <c r="B49" s="23">
        <v>105624.65452</v>
      </c>
      <c r="D49" s="5"/>
    </row>
    <row r="50" spans="1:4" ht="14.25" x14ac:dyDescent="0.2">
      <c r="A50" s="11"/>
      <c r="B50" s="22"/>
      <c r="D50" s="5"/>
    </row>
    <row r="51" spans="1:4" ht="15.75" thickBot="1" x14ac:dyDescent="0.3">
      <c r="A51" s="7" t="s">
        <v>34</v>
      </c>
      <c r="B51" s="21">
        <f>+B25+B41+B45+B47+B49</f>
        <v>2696526.5576620284</v>
      </c>
      <c r="C51" s="20">
        <v>2696526.5576620279</v>
      </c>
      <c r="D51" s="5">
        <f>+B51-C51</f>
        <v>0</v>
      </c>
    </row>
    <row r="52" spans="1:4" ht="15" thickTop="1" x14ac:dyDescent="0.2">
      <c r="A52" s="11"/>
      <c r="B52" s="18"/>
      <c r="D52" s="5"/>
    </row>
    <row r="53" spans="1:4" ht="15" x14ac:dyDescent="0.25">
      <c r="A53" s="19" t="s">
        <v>33</v>
      </c>
      <c r="B53" s="18"/>
      <c r="D53" s="5"/>
    </row>
    <row r="54" spans="1:4" ht="15" x14ac:dyDescent="0.25">
      <c r="A54" s="19"/>
      <c r="B54" s="18"/>
      <c r="D54" s="5"/>
    </row>
    <row r="55" spans="1:4" ht="15" x14ac:dyDescent="0.25">
      <c r="A55" s="9" t="s">
        <v>32</v>
      </c>
      <c r="B55" s="18"/>
      <c r="D55" s="5"/>
    </row>
    <row r="56" spans="1:4" ht="14.25" x14ac:dyDescent="0.2">
      <c r="A56" s="12" t="s">
        <v>31</v>
      </c>
      <c r="B56" s="8">
        <v>1576916.7921099998</v>
      </c>
      <c r="D56" s="5"/>
    </row>
    <row r="57" spans="1:4" ht="14.25" x14ac:dyDescent="0.2">
      <c r="A57" s="12" t="s">
        <v>30</v>
      </c>
      <c r="B57" s="8">
        <v>464393.73458749999</v>
      </c>
      <c r="D57" s="5"/>
    </row>
    <row r="58" spans="1:4" ht="14.25" x14ac:dyDescent="0.2">
      <c r="A58" s="12" t="s">
        <v>29</v>
      </c>
      <c r="B58" s="8">
        <v>16584.195</v>
      </c>
      <c r="D58" s="5"/>
    </row>
    <row r="59" spans="1:4" ht="14.25" x14ac:dyDescent="0.2">
      <c r="A59" s="12" t="s">
        <v>28</v>
      </c>
      <c r="B59" s="8">
        <v>164739.49847999998</v>
      </c>
      <c r="D59" s="5"/>
    </row>
    <row r="60" spans="1:4" ht="14.25" x14ac:dyDescent="0.2">
      <c r="A60" s="12" t="s">
        <v>27</v>
      </c>
      <c r="B60" s="8">
        <v>1223.2068899999999</v>
      </c>
      <c r="D60" s="5"/>
    </row>
    <row r="61" spans="1:4" ht="14.25" x14ac:dyDescent="0.2">
      <c r="A61" s="12" t="s">
        <v>26</v>
      </c>
      <c r="B61" s="8">
        <v>0</v>
      </c>
      <c r="D61" s="5"/>
    </row>
    <row r="62" spans="1:4" ht="14.25" x14ac:dyDescent="0.2">
      <c r="A62" s="12" t="s">
        <v>21</v>
      </c>
      <c r="B62" s="8">
        <v>11737.577359999999</v>
      </c>
      <c r="D62" s="5"/>
    </row>
    <row r="63" spans="1:4" ht="15" x14ac:dyDescent="0.25">
      <c r="A63" s="16" t="s">
        <v>25</v>
      </c>
      <c r="B63" s="15">
        <f>SUM(B56:B62)</f>
        <v>2235595.0044274996</v>
      </c>
      <c r="D63" s="5"/>
    </row>
    <row r="64" spans="1:4" ht="14.25" x14ac:dyDescent="0.2">
      <c r="A64" s="11"/>
      <c r="B64" s="8"/>
      <c r="D64" s="5"/>
    </row>
    <row r="65" spans="1:4" ht="15" x14ac:dyDescent="0.25">
      <c r="A65" s="9" t="s">
        <v>24</v>
      </c>
      <c r="B65" s="8"/>
      <c r="D65" s="5"/>
    </row>
    <row r="66" spans="1:4" ht="14.25" x14ac:dyDescent="0.2">
      <c r="A66" s="12" t="s">
        <v>23</v>
      </c>
      <c r="B66" s="17">
        <v>25184.040588165073</v>
      </c>
      <c r="D66" s="5"/>
    </row>
    <row r="67" spans="1:4" ht="14.25" x14ac:dyDescent="0.2">
      <c r="A67" s="12" t="s">
        <v>22</v>
      </c>
      <c r="B67" s="8">
        <v>3672.1899399999998</v>
      </c>
      <c r="D67" s="5"/>
    </row>
    <row r="68" spans="1:4" ht="14.25" x14ac:dyDescent="0.2">
      <c r="A68" s="12" t="s">
        <v>21</v>
      </c>
      <c r="B68" s="8">
        <v>9164.6880685714277</v>
      </c>
      <c r="D68" s="5"/>
    </row>
    <row r="69" spans="1:4" ht="15" x14ac:dyDescent="0.25">
      <c r="A69" s="16" t="s">
        <v>20</v>
      </c>
      <c r="B69" s="15">
        <f>SUM(B66:B68)</f>
        <v>38020.918596736505</v>
      </c>
      <c r="D69" s="5"/>
    </row>
    <row r="70" spans="1:4" ht="14.25" x14ac:dyDescent="0.2">
      <c r="A70" s="11"/>
      <c r="B70" s="8"/>
      <c r="D70" s="5"/>
    </row>
    <row r="71" spans="1:4" ht="15" x14ac:dyDescent="0.25">
      <c r="A71" s="9" t="s">
        <v>19</v>
      </c>
      <c r="B71" s="8"/>
      <c r="D71" s="5"/>
    </row>
    <row r="72" spans="1:4" ht="14.25" x14ac:dyDescent="0.2">
      <c r="A72" s="12" t="s">
        <v>18</v>
      </c>
      <c r="B72" s="8">
        <v>3172.1448100000002</v>
      </c>
      <c r="D72" s="5"/>
    </row>
    <row r="73" spans="1:4" ht="14.25" x14ac:dyDescent="0.2">
      <c r="A73" s="12" t="s">
        <v>17</v>
      </c>
      <c r="B73" s="8">
        <v>8129.7628599999998</v>
      </c>
      <c r="D73" s="5"/>
    </row>
    <row r="74" spans="1:4" ht="14.25" x14ac:dyDescent="0.2">
      <c r="A74" s="12" t="s">
        <v>16</v>
      </c>
      <c r="B74" s="8">
        <v>2135.1201599999999</v>
      </c>
      <c r="D74" s="5"/>
    </row>
    <row r="75" spans="1:4" ht="15" x14ac:dyDescent="0.25">
      <c r="A75" s="16" t="s">
        <v>15</v>
      </c>
      <c r="B75" s="15">
        <f>SUM(B72:B74)</f>
        <v>13437.027830000001</v>
      </c>
      <c r="D75" s="5"/>
    </row>
    <row r="76" spans="1:4" ht="14.25" x14ac:dyDescent="0.2">
      <c r="A76" s="11"/>
      <c r="B76" s="8"/>
      <c r="D76" s="5"/>
    </row>
    <row r="77" spans="1:4" ht="15" x14ac:dyDescent="0.25">
      <c r="A77" s="9" t="s">
        <v>14</v>
      </c>
      <c r="B77" s="8"/>
      <c r="D77" s="5"/>
    </row>
    <row r="78" spans="1:4" ht="14.25" x14ac:dyDescent="0.2">
      <c r="A78" s="12" t="s">
        <v>13</v>
      </c>
      <c r="B78" s="8"/>
      <c r="D78" s="5"/>
    </row>
    <row r="79" spans="1:4" ht="14.25" x14ac:dyDescent="0.2">
      <c r="A79" s="12" t="s">
        <v>12</v>
      </c>
      <c r="B79" s="8"/>
      <c r="D79" s="5"/>
    </row>
    <row r="80" spans="1:4" ht="15" x14ac:dyDescent="0.25">
      <c r="A80" s="16" t="s">
        <v>11</v>
      </c>
      <c r="B80" s="15"/>
      <c r="D80" s="5"/>
    </row>
    <row r="81" spans="1:4" ht="14.25" x14ac:dyDescent="0.2">
      <c r="A81" s="11"/>
      <c r="B81" s="8"/>
      <c r="D81" s="5"/>
    </row>
    <row r="82" spans="1:4" ht="15" x14ac:dyDescent="0.25">
      <c r="A82" s="16" t="s">
        <v>10</v>
      </c>
      <c r="B82" s="15">
        <v>0</v>
      </c>
      <c r="D82" s="5"/>
    </row>
    <row r="83" spans="1:4" ht="14.25" x14ac:dyDescent="0.2">
      <c r="A83" s="11"/>
      <c r="B83" s="8"/>
      <c r="D83" s="5"/>
    </row>
    <row r="84" spans="1:4" ht="15" x14ac:dyDescent="0.25">
      <c r="A84" s="16" t="s">
        <v>9</v>
      </c>
      <c r="B84" s="15">
        <v>114657.13731000001</v>
      </c>
      <c r="D84" s="5"/>
    </row>
    <row r="85" spans="1:4" ht="14.25" x14ac:dyDescent="0.2">
      <c r="A85" s="11"/>
      <c r="B85" s="8"/>
      <c r="D85" s="5"/>
    </row>
    <row r="86" spans="1:4" ht="15.75" thickBot="1" x14ac:dyDescent="0.3">
      <c r="A86" s="7" t="s">
        <v>8</v>
      </c>
      <c r="B86" s="10">
        <f>+B63+B69+B75+B82+B84</f>
        <v>2401710.0881642364</v>
      </c>
      <c r="D86" s="5"/>
    </row>
    <row r="87" spans="1:4" ht="15" thickTop="1" x14ac:dyDescent="0.2">
      <c r="A87" s="11"/>
      <c r="B87" s="8"/>
      <c r="D87" s="5"/>
    </row>
    <row r="88" spans="1:4" ht="15" x14ac:dyDescent="0.25">
      <c r="A88" s="16" t="s">
        <v>7</v>
      </c>
      <c r="B88" s="15">
        <v>4328.7514210928175</v>
      </c>
      <c r="D88" s="5"/>
    </row>
    <row r="89" spans="1:4" ht="14.25" x14ac:dyDescent="0.2">
      <c r="A89" s="11"/>
      <c r="B89" s="14"/>
      <c r="D89" s="5"/>
    </row>
    <row r="90" spans="1:4" ht="15" x14ac:dyDescent="0.25">
      <c r="A90" s="9" t="s">
        <v>6</v>
      </c>
      <c r="B90" s="8"/>
      <c r="D90" s="5"/>
    </row>
    <row r="91" spans="1:4" ht="14.25" x14ac:dyDescent="0.2">
      <c r="A91" s="12" t="s">
        <v>5</v>
      </c>
      <c r="B91" s="8">
        <v>152050.00000285715</v>
      </c>
      <c r="D91" s="5"/>
    </row>
    <row r="92" spans="1:4" ht="14.25" x14ac:dyDescent="0.2">
      <c r="A92" s="13" t="s">
        <v>4</v>
      </c>
      <c r="B92" s="8">
        <v>126796.93559469521</v>
      </c>
      <c r="D92" s="5"/>
    </row>
    <row r="93" spans="1:4" ht="14.25" x14ac:dyDescent="0.2">
      <c r="A93" s="13" t="s">
        <v>3</v>
      </c>
      <c r="B93" s="8">
        <f>+'Estado de resultados'!B74</f>
        <v>11640.781484035189</v>
      </c>
      <c r="D93" s="5"/>
    </row>
    <row r="94" spans="1:4" ht="14.25" x14ac:dyDescent="0.2">
      <c r="A94" s="12" t="s">
        <v>2</v>
      </c>
      <c r="B94" s="8"/>
      <c r="D94" s="5"/>
    </row>
    <row r="95" spans="1:4" ht="14.25" x14ac:dyDescent="0.2">
      <c r="A95" s="11"/>
      <c r="B95" s="8"/>
      <c r="D95" s="5"/>
    </row>
    <row r="96" spans="1:4" ht="15.75" thickBot="1" x14ac:dyDescent="0.3">
      <c r="A96" s="7" t="s">
        <v>1</v>
      </c>
      <c r="B96" s="10">
        <f>SUM(B91:B95)</f>
        <v>290487.71708158753</v>
      </c>
      <c r="D96" s="5"/>
    </row>
    <row r="97" spans="1:4" ht="15.75" thickTop="1" x14ac:dyDescent="0.25">
      <c r="A97" s="9"/>
      <c r="B97" s="8"/>
      <c r="D97" s="5"/>
    </row>
    <row r="98" spans="1:4" ht="15.75" thickBot="1" x14ac:dyDescent="0.3">
      <c r="A98" s="7" t="s">
        <v>0</v>
      </c>
      <c r="B98" s="6">
        <f>+B86+B88+B96</f>
        <v>2696526.5566669172</v>
      </c>
      <c r="D98" s="5"/>
    </row>
    <row r="99" spans="1:4" ht="13.5" thickTop="1" x14ac:dyDescent="0.2">
      <c r="A99" s="4"/>
      <c r="B99" s="3">
        <f>+B98-B51</f>
        <v>-9.9511118605732918E-4</v>
      </c>
    </row>
    <row r="100" spans="1:4" x14ac:dyDescent="0.2">
      <c r="A100" s="2"/>
    </row>
    <row r="101" spans="1:4" x14ac:dyDescent="0.2">
      <c r="A101" s="2"/>
    </row>
    <row r="102" spans="1:4" x14ac:dyDescent="0.2">
      <c r="A102" s="2"/>
    </row>
    <row r="103" spans="1:4" x14ac:dyDescent="0.2">
      <c r="A103" s="2"/>
    </row>
    <row r="104" spans="1:4" x14ac:dyDescent="0.2">
      <c r="A104" s="2"/>
    </row>
    <row r="105" spans="1:4" x14ac:dyDescent="0.2">
      <c r="A105" s="2"/>
    </row>
    <row r="106" spans="1:4" x14ac:dyDescent="0.2">
      <c r="A106" s="2"/>
    </row>
    <row r="107" spans="1:4" x14ac:dyDescent="0.2">
      <c r="A107" s="2"/>
    </row>
    <row r="108" spans="1:4" x14ac:dyDescent="0.2">
      <c r="A108" s="2"/>
    </row>
    <row r="109" spans="1:4" x14ac:dyDescent="0.2">
      <c r="A109" s="2"/>
    </row>
    <row r="110" spans="1:4" x14ac:dyDescent="0.2">
      <c r="A110" s="2"/>
    </row>
    <row r="111" spans="1:4" x14ac:dyDescent="0.2">
      <c r="A111" s="2"/>
    </row>
    <row r="112" spans="1:4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view="pageBreakPreview" zoomScale="80" zoomScaleNormal="100" zoomScaleSheetLayoutView="80" workbookViewId="0">
      <selection activeCell="A3" sqref="A3:B75"/>
    </sheetView>
  </sheetViews>
  <sheetFormatPr baseColWidth="10" defaultRowHeight="14.25" x14ac:dyDescent="0.2"/>
  <cols>
    <col min="1" max="1" width="72.42578125" style="38" customWidth="1"/>
    <col min="2" max="2" width="19.42578125" style="39" customWidth="1"/>
    <col min="3" max="3" width="16.42578125" style="39" customWidth="1"/>
    <col min="4" max="255" width="11.42578125" style="38"/>
    <col min="256" max="256" width="60.7109375" style="38" bestFit="1" customWidth="1"/>
    <col min="257" max="259" width="16.42578125" style="38" customWidth="1"/>
    <col min="260" max="511" width="11.42578125" style="38"/>
    <col min="512" max="512" width="60.7109375" style="38" bestFit="1" customWidth="1"/>
    <col min="513" max="515" width="16.42578125" style="38" customWidth="1"/>
    <col min="516" max="767" width="11.42578125" style="38"/>
    <col min="768" max="768" width="60.7109375" style="38" bestFit="1" customWidth="1"/>
    <col min="769" max="771" width="16.42578125" style="38" customWidth="1"/>
    <col min="772" max="1023" width="11.42578125" style="38"/>
    <col min="1024" max="1024" width="60.7109375" style="38" bestFit="1" customWidth="1"/>
    <col min="1025" max="1027" width="16.42578125" style="38" customWidth="1"/>
    <col min="1028" max="1279" width="11.42578125" style="38"/>
    <col min="1280" max="1280" width="60.7109375" style="38" bestFit="1" customWidth="1"/>
    <col min="1281" max="1283" width="16.42578125" style="38" customWidth="1"/>
    <col min="1284" max="1535" width="11.42578125" style="38"/>
    <col min="1536" max="1536" width="60.7109375" style="38" bestFit="1" customWidth="1"/>
    <col min="1537" max="1539" width="16.42578125" style="38" customWidth="1"/>
    <col min="1540" max="1791" width="11.42578125" style="38"/>
    <col min="1792" max="1792" width="60.7109375" style="38" bestFit="1" customWidth="1"/>
    <col min="1793" max="1795" width="16.42578125" style="38" customWidth="1"/>
    <col min="1796" max="2047" width="11.42578125" style="38"/>
    <col min="2048" max="2048" width="60.7109375" style="38" bestFit="1" customWidth="1"/>
    <col min="2049" max="2051" width="16.42578125" style="38" customWidth="1"/>
    <col min="2052" max="2303" width="11.42578125" style="38"/>
    <col min="2304" max="2304" width="60.7109375" style="38" bestFit="1" customWidth="1"/>
    <col min="2305" max="2307" width="16.42578125" style="38" customWidth="1"/>
    <col min="2308" max="2559" width="11.42578125" style="38"/>
    <col min="2560" max="2560" width="60.7109375" style="38" bestFit="1" customWidth="1"/>
    <col min="2561" max="2563" width="16.42578125" style="38" customWidth="1"/>
    <col min="2564" max="2815" width="11.42578125" style="38"/>
    <col min="2816" max="2816" width="60.7109375" style="38" bestFit="1" customWidth="1"/>
    <col min="2817" max="2819" width="16.42578125" style="38" customWidth="1"/>
    <col min="2820" max="3071" width="11.42578125" style="38"/>
    <col min="3072" max="3072" width="60.7109375" style="38" bestFit="1" customWidth="1"/>
    <col min="3073" max="3075" width="16.42578125" style="38" customWidth="1"/>
    <col min="3076" max="3327" width="11.42578125" style="38"/>
    <col min="3328" max="3328" width="60.7109375" style="38" bestFit="1" customWidth="1"/>
    <col min="3329" max="3331" width="16.42578125" style="38" customWidth="1"/>
    <col min="3332" max="3583" width="11.42578125" style="38"/>
    <col min="3584" max="3584" width="60.7109375" style="38" bestFit="1" customWidth="1"/>
    <col min="3585" max="3587" width="16.42578125" style="38" customWidth="1"/>
    <col min="3588" max="3839" width="11.42578125" style="38"/>
    <col min="3840" max="3840" width="60.7109375" style="38" bestFit="1" customWidth="1"/>
    <col min="3841" max="3843" width="16.42578125" style="38" customWidth="1"/>
    <col min="3844" max="4095" width="11.42578125" style="38"/>
    <col min="4096" max="4096" width="60.7109375" style="38" bestFit="1" customWidth="1"/>
    <col min="4097" max="4099" width="16.42578125" style="38" customWidth="1"/>
    <col min="4100" max="4351" width="11.42578125" style="38"/>
    <col min="4352" max="4352" width="60.7109375" style="38" bestFit="1" customWidth="1"/>
    <col min="4353" max="4355" width="16.42578125" style="38" customWidth="1"/>
    <col min="4356" max="4607" width="11.42578125" style="38"/>
    <col min="4608" max="4608" width="60.7109375" style="38" bestFit="1" customWidth="1"/>
    <col min="4609" max="4611" width="16.42578125" style="38" customWidth="1"/>
    <col min="4612" max="4863" width="11.42578125" style="38"/>
    <col min="4864" max="4864" width="60.7109375" style="38" bestFit="1" customWidth="1"/>
    <col min="4865" max="4867" width="16.42578125" style="38" customWidth="1"/>
    <col min="4868" max="5119" width="11.42578125" style="38"/>
    <col min="5120" max="5120" width="60.7109375" style="38" bestFit="1" customWidth="1"/>
    <col min="5121" max="5123" width="16.42578125" style="38" customWidth="1"/>
    <col min="5124" max="5375" width="11.42578125" style="38"/>
    <col min="5376" max="5376" width="60.7109375" style="38" bestFit="1" customWidth="1"/>
    <col min="5377" max="5379" width="16.42578125" style="38" customWidth="1"/>
    <col min="5380" max="5631" width="11.42578125" style="38"/>
    <col min="5632" max="5632" width="60.7109375" style="38" bestFit="1" customWidth="1"/>
    <col min="5633" max="5635" width="16.42578125" style="38" customWidth="1"/>
    <col min="5636" max="5887" width="11.42578125" style="38"/>
    <col min="5888" max="5888" width="60.7109375" style="38" bestFit="1" customWidth="1"/>
    <col min="5889" max="5891" width="16.42578125" style="38" customWidth="1"/>
    <col min="5892" max="6143" width="11.42578125" style="38"/>
    <col min="6144" max="6144" width="60.7109375" style="38" bestFit="1" customWidth="1"/>
    <col min="6145" max="6147" width="16.42578125" style="38" customWidth="1"/>
    <col min="6148" max="6399" width="11.42578125" style="38"/>
    <col min="6400" max="6400" width="60.7109375" style="38" bestFit="1" customWidth="1"/>
    <col min="6401" max="6403" width="16.42578125" style="38" customWidth="1"/>
    <col min="6404" max="6655" width="11.42578125" style="38"/>
    <col min="6656" max="6656" width="60.7109375" style="38" bestFit="1" customWidth="1"/>
    <col min="6657" max="6659" width="16.42578125" style="38" customWidth="1"/>
    <col min="6660" max="6911" width="11.42578125" style="38"/>
    <col min="6912" max="6912" width="60.7109375" style="38" bestFit="1" customWidth="1"/>
    <col min="6913" max="6915" width="16.42578125" style="38" customWidth="1"/>
    <col min="6916" max="7167" width="11.42578125" style="38"/>
    <col min="7168" max="7168" width="60.7109375" style="38" bestFit="1" customWidth="1"/>
    <col min="7169" max="7171" width="16.42578125" style="38" customWidth="1"/>
    <col min="7172" max="7423" width="11.42578125" style="38"/>
    <col min="7424" max="7424" width="60.7109375" style="38" bestFit="1" customWidth="1"/>
    <col min="7425" max="7427" width="16.42578125" style="38" customWidth="1"/>
    <col min="7428" max="7679" width="11.42578125" style="38"/>
    <col min="7680" max="7680" width="60.7109375" style="38" bestFit="1" customWidth="1"/>
    <col min="7681" max="7683" width="16.42578125" style="38" customWidth="1"/>
    <col min="7684" max="7935" width="11.42578125" style="38"/>
    <col min="7936" max="7936" width="60.7109375" style="38" bestFit="1" customWidth="1"/>
    <col min="7937" max="7939" width="16.42578125" style="38" customWidth="1"/>
    <col min="7940" max="8191" width="11.42578125" style="38"/>
    <col min="8192" max="8192" width="60.7109375" style="38" bestFit="1" customWidth="1"/>
    <col min="8193" max="8195" width="16.42578125" style="38" customWidth="1"/>
    <col min="8196" max="8447" width="11.42578125" style="38"/>
    <col min="8448" max="8448" width="60.7109375" style="38" bestFit="1" customWidth="1"/>
    <col min="8449" max="8451" width="16.42578125" style="38" customWidth="1"/>
    <col min="8452" max="8703" width="11.42578125" style="38"/>
    <col min="8704" max="8704" width="60.7109375" style="38" bestFit="1" customWidth="1"/>
    <col min="8705" max="8707" width="16.42578125" style="38" customWidth="1"/>
    <col min="8708" max="8959" width="11.42578125" style="38"/>
    <col min="8960" max="8960" width="60.7109375" style="38" bestFit="1" customWidth="1"/>
    <col min="8961" max="8963" width="16.42578125" style="38" customWidth="1"/>
    <col min="8964" max="9215" width="11.42578125" style="38"/>
    <col min="9216" max="9216" width="60.7109375" style="38" bestFit="1" customWidth="1"/>
    <col min="9217" max="9219" width="16.42578125" style="38" customWidth="1"/>
    <col min="9220" max="9471" width="11.42578125" style="38"/>
    <col min="9472" max="9472" width="60.7109375" style="38" bestFit="1" customWidth="1"/>
    <col min="9473" max="9475" width="16.42578125" style="38" customWidth="1"/>
    <col min="9476" max="9727" width="11.42578125" style="38"/>
    <col min="9728" max="9728" width="60.7109375" style="38" bestFit="1" customWidth="1"/>
    <col min="9729" max="9731" width="16.42578125" style="38" customWidth="1"/>
    <col min="9732" max="9983" width="11.42578125" style="38"/>
    <col min="9984" max="9984" width="60.7109375" style="38" bestFit="1" customWidth="1"/>
    <col min="9985" max="9987" width="16.42578125" style="38" customWidth="1"/>
    <col min="9988" max="10239" width="11.42578125" style="38"/>
    <col min="10240" max="10240" width="60.7109375" style="38" bestFit="1" customWidth="1"/>
    <col min="10241" max="10243" width="16.42578125" style="38" customWidth="1"/>
    <col min="10244" max="10495" width="11.42578125" style="38"/>
    <col min="10496" max="10496" width="60.7109375" style="38" bestFit="1" customWidth="1"/>
    <col min="10497" max="10499" width="16.42578125" style="38" customWidth="1"/>
    <col min="10500" max="10751" width="11.42578125" style="38"/>
    <col min="10752" max="10752" width="60.7109375" style="38" bestFit="1" customWidth="1"/>
    <col min="10753" max="10755" width="16.42578125" style="38" customWidth="1"/>
    <col min="10756" max="11007" width="11.42578125" style="38"/>
    <col min="11008" max="11008" width="60.7109375" style="38" bestFit="1" customWidth="1"/>
    <col min="11009" max="11011" width="16.42578125" style="38" customWidth="1"/>
    <col min="11012" max="11263" width="11.42578125" style="38"/>
    <col min="11264" max="11264" width="60.7109375" style="38" bestFit="1" customWidth="1"/>
    <col min="11265" max="11267" width="16.42578125" style="38" customWidth="1"/>
    <col min="11268" max="11519" width="11.42578125" style="38"/>
    <col min="11520" max="11520" width="60.7109375" style="38" bestFit="1" customWidth="1"/>
    <col min="11521" max="11523" width="16.42578125" style="38" customWidth="1"/>
    <col min="11524" max="11775" width="11.42578125" style="38"/>
    <col min="11776" max="11776" width="60.7109375" style="38" bestFit="1" customWidth="1"/>
    <col min="11777" max="11779" width="16.42578125" style="38" customWidth="1"/>
    <col min="11780" max="12031" width="11.42578125" style="38"/>
    <col min="12032" max="12032" width="60.7109375" style="38" bestFit="1" customWidth="1"/>
    <col min="12033" max="12035" width="16.42578125" style="38" customWidth="1"/>
    <col min="12036" max="12287" width="11.42578125" style="38"/>
    <col min="12288" max="12288" width="60.7109375" style="38" bestFit="1" customWidth="1"/>
    <col min="12289" max="12291" width="16.42578125" style="38" customWidth="1"/>
    <col min="12292" max="12543" width="11.42578125" style="38"/>
    <col min="12544" max="12544" width="60.7109375" style="38" bestFit="1" customWidth="1"/>
    <col min="12545" max="12547" width="16.42578125" style="38" customWidth="1"/>
    <col min="12548" max="12799" width="11.42578125" style="38"/>
    <col min="12800" max="12800" width="60.7109375" style="38" bestFit="1" customWidth="1"/>
    <col min="12801" max="12803" width="16.42578125" style="38" customWidth="1"/>
    <col min="12804" max="13055" width="11.42578125" style="38"/>
    <col min="13056" max="13056" width="60.7109375" style="38" bestFit="1" customWidth="1"/>
    <col min="13057" max="13059" width="16.42578125" style="38" customWidth="1"/>
    <col min="13060" max="13311" width="11.42578125" style="38"/>
    <col min="13312" max="13312" width="60.7109375" style="38" bestFit="1" customWidth="1"/>
    <col min="13313" max="13315" width="16.42578125" style="38" customWidth="1"/>
    <col min="13316" max="13567" width="11.42578125" style="38"/>
    <col min="13568" max="13568" width="60.7109375" style="38" bestFit="1" customWidth="1"/>
    <col min="13569" max="13571" width="16.42578125" style="38" customWidth="1"/>
    <col min="13572" max="13823" width="11.42578125" style="38"/>
    <col min="13824" max="13824" width="60.7109375" style="38" bestFit="1" customWidth="1"/>
    <col min="13825" max="13827" width="16.42578125" style="38" customWidth="1"/>
    <col min="13828" max="14079" width="11.42578125" style="38"/>
    <col min="14080" max="14080" width="60.7109375" style="38" bestFit="1" customWidth="1"/>
    <col min="14081" max="14083" width="16.42578125" style="38" customWidth="1"/>
    <col min="14084" max="14335" width="11.42578125" style="38"/>
    <col min="14336" max="14336" width="60.7109375" style="38" bestFit="1" customWidth="1"/>
    <col min="14337" max="14339" width="16.42578125" style="38" customWidth="1"/>
    <col min="14340" max="14591" width="11.42578125" style="38"/>
    <col min="14592" max="14592" width="60.7109375" style="38" bestFit="1" customWidth="1"/>
    <col min="14593" max="14595" width="16.42578125" style="38" customWidth="1"/>
    <col min="14596" max="14847" width="11.42578125" style="38"/>
    <col min="14848" max="14848" width="60.7109375" style="38" bestFit="1" customWidth="1"/>
    <col min="14849" max="14851" width="16.42578125" style="38" customWidth="1"/>
    <col min="14852" max="15103" width="11.42578125" style="38"/>
    <col min="15104" max="15104" width="60.7109375" style="38" bestFit="1" customWidth="1"/>
    <col min="15105" max="15107" width="16.42578125" style="38" customWidth="1"/>
    <col min="15108" max="15359" width="11.42578125" style="38"/>
    <col min="15360" max="15360" width="60.7109375" style="38" bestFit="1" customWidth="1"/>
    <col min="15361" max="15363" width="16.42578125" style="38" customWidth="1"/>
    <col min="15364" max="15615" width="11.42578125" style="38"/>
    <col min="15616" max="15616" width="60.7109375" style="38" bestFit="1" customWidth="1"/>
    <col min="15617" max="15619" width="16.42578125" style="38" customWidth="1"/>
    <col min="15620" max="15871" width="11.42578125" style="38"/>
    <col min="15872" max="15872" width="60.7109375" style="38" bestFit="1" customWidth="1"/>
    <col min="15873" max="15875" width="16.42578125" style="38" customWidth="1"/>
    <col min="15876" max="16127" width="11.42578125" style="38"/>
    <col min="16128" max="16128" width="60.7109375" style="38" bestFit="1" customWidth="1"/>
    <col min="16129" max="16131" width="16.42578125" style="38" customWidth="1"/>
    <col min="16132" max="16384" width="11.42578125" style="38"/>
  </cols>
  <sheetData>
    <row r="1" spans="1:3" ht="8.25" customHeight="1" x14ac:dyDescent="0.3">
      <c r="A1" s="69"/>
    </row>
    <row r="2" spans="1:3" ht="8.25" customHeight="1" x14ac:dyDescent="0.2">
      <c r="A2" s="68"/>
    </row>
    <row r="3" spans="1:3" ht="15" x14ac:dyDescent="0.25">
      <c r="A3" s="37" t="s">
        <v>74</v>
      </c>
      <c r="B3" s="37"/>
      <c r="C3" s="67"/>
    </row>
    <row r="4" spans="1:3" ht="15" x14ac:dyDescent="0.25">
      <c r="A4" s="37" t="s">
        <v>73</v>
      </c>
      <c r="B4" s="37"/>
      <c r="C4" s="67"/>
    </row>
    <row r="5" spans="1:3" x14ac:dyDescent="0.2">
      <c r="A5" s="36" t="s">
        <v>123</v>
      </c>
      <c r="B5" s="36"/>
      <c r="C5" s="60"/>
    </row>
    <row r="6" spans="1:3" x14ac:dyDescent="0.2">
      <c r="A6" s="36" t="s">
        <v>122</v>
      </c>
      <c r="B6" s="36"/>
      <c r="C6" s="60"/>
    </row>
    <row r="7" spans="1:3" x14ac:dyDescent="0.2">
      <c r="A7" s="35" t="s">
        <v>71</v>
      </c>
      <c r="B7" s="35"/>
      <c r="C7" s="66"/>
    </row>
    <row r="8" spans="1:3" ht="6.75" customHeight="1" x14ac:dyDescent="0.2">
      <c r="A8" s="62"/>
      <c r="B8" s="60"/>
      <c r="C8" s="60"/>
    </row>
    <row r="9" spans="1:3" ht="40.5" customHeight="1" x14ac:dyDescent="0.25">
      <c r="A9" s="65" t="s">
        <v>70</v>
      </c>
      <c r="B9" s="64" t="s">
        <v>121</v>
      </c>
      <c r="C9" s="63"/>
    </row>
    <row r="10" spans="1:3" s="62" customFormat="1" ht="9" customHeight="1" x14ac:dyDescent="0.2">
      <c r="A10" s="47"/>
      <c r="B10" s="61"/>
      <c r="C10" s="60"/>
    </row>
    <row r="11" spans="1:3" ht="15" x14ac:dyDescent="0.25">
      <c r="A11" s="9" t="s">
        <v>120</v>
      </c>
      <c r="B11" s="61"/>
      <c r="C11" s="60"/>
    </row>
    <row r="12" spans="1:3" x14ac:dyDescent="0.2">
      <c r="A12" s="51" t="s">
        <v>119</v>
      </c>
      <c r="B12" s="46">
        <v>68921.653780000008</v>
      </c>
      <c r="C12" s="43"/>
    </row>
    <row r="13" spans="1:3" x14ac:dyDescent="0.2">
      <c r="A13" s="51" t="s">
        <v>118</v>
      </c>
      <c r="B13" s="46">
        <v>7463.2517800000005</v>
      </c>
      <c r="C13" s="43"/>
    </row>
    <row r="14" spans="1:3" x14ac:dyDescent="0.2">
      <c r="A14" s="51" t="s">
        <v>117</v>
      </c>
      <c r="B14" s="46">
        <v>4630.6540100000002</v>
      </c>
      <c r="C14" s="43"/>
    </row>
    <row r="15" spans="1:3" x14ac:dyDescent="0.2">
      <c r="A15" s="51" t="s">
        <v>116</v>
      </c>
      <c r="B15" s="46">
        <v>0</v>
      </c>
      <c r="C15" s="43"/>
    </row>
    <row r="16" spans="1:3" x14ac:dyDescent="0.2">
      <c r="A16" s="51" t="s">
        <v>115</v>
      </c>
      <c r="B16" s="46"/>
      <c r="C16" s="43"/>
    </row>
    <row r="17" spans="1:3" x14ac:dyDescent="0.2">
      <c r="A17" s="51" t="s">
        <v>114</v>
      </c>
      <c r="B17" s="46">
        <v>26.361189999999997</v>
      </c>
      <c r="C17" s="43"/>
    </row>
    <row r="18" spans="1:3" x14ac:dyDescent="0.2">
      <c r="A18" s="51" t="s">
        <v>113</v>
      </c>
      <c r="B18" s="46">
        <v>2673.6168499999999</v>
      </c>
      <c r="C18" s="43"/>
    </row>
    <row r="19" spans="1:3" x14ac:dyDescent="0.2">
      <c r="A19" s="51" t="s">
        <v>102</v>
      </c>
      <c r="B19" s="46">
        <v>710.76300000000003</v>
      </c>
      <c r="C19" s="43"/>
    </row>
    <row r="20" spans="1:3" x14ac:dyDescent="0.2">
      <c r="A20" s="51" t="s">
        <v>112</v>
      </c>
      <c r="B20" s="46">
        <v>10386.55817</v>
      </c>
      <c r="C20" s="43"/>
    </row>
    <row r="21" spans="1:3" x14ac:dyDescent="0.2">
      <c r="A21" s="51" t="s">
        <v>111</v>
      </c>
      <c r="B21" s="46"/>
      <c r="C21" s="43"/>
    </row>
    <row r="22" spans="1:3" x14ac:dyDescent="0.2">
      <c r="A22" s="51" t="s">
        <v>110</v>
      </c>
      <c r="B22" s="46">
        <v>1767.93931</v>
      </c>
      <c r="C22" s="43"/>
    </row>
    <row r="23" spans="1:3" x14ac:dyDescent="0.2">
      <c r="A23" s="51" t="s">
        <v>98</v>
      </c>
      <c r="B23" s="46">
        <v>5705.5128538053095</v>
      </c>
      <c r="C23" s="43"/>
    </row>
    <row r="24" spans="1:3" x14ac:dyDescent="0.2">
      <c r="A24" s="51" t="s">
        <v>109</v>
      </c>
      <c r="B24" s="46">
        <v>0</v>
      </c>
      <c r="C24" s="43"/>
    </row>
    <row r="25" spans="1:3" ht="15" x14ac:dyDescent="0.25">
      <c r="A25" s="54" t="s">
        <v>108</v>
      </c>
      <c r="B25" s="56">
        <f>SUM(B12:B24)</f>
        <v>102286.31094380534</v>
      </c>
      <c r="C25" s="43"/>
    </row>
    <row r="26" spans="1:3" ht="8.25" customHeight="1" x14ac:dyDescent="0.2">
      <c r="A26" s="47"/>
      <c r="B26" s="46"/>
      <c r="C26" s="43"/>
    </row>
    <row r="27" spans="1:3" ht="15" x14ac:dyDescent="0.25">
      <c r="A27" s="9" t="s">
        <v>107</v>
      </c>
      <c r="B27" s="46"/>
      <c r="C27" s="43"/>
    </row>
    <row r="28" spans="1:3" x14ac:dyDescent="0.2">
      <c r="A28" s="51" t="s">
        <v>106</v>
      </c>
      <c r="B28" s="46">
        <v>14225.705</v>
      </c>
      <c r="C28" s="43"/>
    </row>
    <row r="29" spans="1:3" x14ac:dyDescent="0.2">
      <c r="A29" s="51" t="s">
        <v>61</v>
      </c>
      <c r="B29" s="46">
        <v>8480.5472499999996</v>
      </c>
      <c r="C29" s="43"/>
    </row>
    <row r="30" spans="1:3" x14ac:dyDescent="0.2">
      <c r="A30" s="51" t="s">
        <v>105</v>
      </c>
      <c r="B30" s="46">
        <v>4060.3668299999995</v>
      </c>
      <c r="C30" s="43"/>
    </row>
    <row r="31" spans="1:3" x14ac:dyDescent="0.2">
      <c r="A31" s="51" t="s">
        <v>104</v>
      </c>
      <c r="B31" s="46">
        <v>128.23078999999998</v>
      </c>
      <c r="C31" s="43"/>
    </row>
    <row r="32" spans="1:3" x14ac:dyDescent="0.2">
      <c r="A32" s="51" t="s">
        <v>103</v>
      </c>
      <c r="B32" s="46">
        <v>0</v>
      </c>
      <c r="C32" s="43"/>
    </row>
    <row r="33" spans="1:4" x14ac:dyDescent="0.2">
      <c r="A33" s="51" t="s">
        <v>102</v>
      </c>
      <c r="B33" s="46">
        <v>0</v>
      </c>
      <c r="C33" s="43"/>
    </row>
    <row r="34" spans="1:4" x14ac:dyDescent="0.2">
      <c r="A34" s="51" t="s">
        <v>101</v>
      </c>
      <c r="B34" s="46">
        <v>2903.17175</v>
      </c>
      <c r="C34" s="43"/>
    </row>
    <row r="35" spans="1:4" x14ac:dyDescent="0.2">
      <c r="A35" s="51" t="s">
        <v>100</v>
      </c>
      <c r="B35" s="46">
        <v>1672.6334999999999</v>
      </c>
      <c r="C35" s="43"/>
    </row>
    <row r="36" spans="1:4" x14ac:dyDescent="0.2">
      <c r="A36" s="51" t="s">
        <v>99</v>
      </c>
      <c r="B36" s="46">
        <v>2437.3352800000002</v>
      </c>
      <c r="C36" s="43"/>
    </row>
    <row r="37" spans="1:4" x14ac:dyDescent="0.2">
      <c r="A37" s="51" t="s">
        <v>98</v>
      </c>
      <c r="B37" s="46">
        <v>9201.2704438053133</v>
      </c>
      <c r="C37" s="43"/>
    </row>
    <row r="38" spans="1:4" x14ac:dyDescent="0.2">
      <c r="A38" s="51" t="s">
        <v>97</v>
      </c>
      <c r="B38" s="59"/>
      <c r="C38" s="43"/>
      <c r="D38" s="58"/>
    </row>
    <row r="39" spans="1:4" ht="15" x14ac:dyDescent="0.25">
      <c r="A39" s="54" t="s">
        <v>96</v>
      </c>
      <c r="B39" s="53">
        <f>SUM(B28:B38)</f>
        <v>43109.260843805314</v>
      </c>
      <c r="C39" s="43"/>
    </row>
    <row r="40" spans="1:4" ht="6" customHeight="1" x14ac:dyDescent="0.2">
      <c r="A40" s="47"/>
      <c r="B40" s="52"/>
      <c r="C40" s="43"/>
    </row>
    <row r="41" spans="1:4" ht="6.75" customHeight="1" x14ac:dyDescent="0.2">
      <c r="A41" s="47"/>
      <c r="B41" s="46"/>
      <c r="C41" s="43"/>
    </row>
    <row r="42" spans="1:4" ht="15" x14ac:dyDescent="0.25">
      <c r="A42" s="50" t="s">
        <v>95</v>
      </c>
      <c r="B42" s="49">
        <f>B25-B39</f>
        <v>59177.050100000022</v>
      </c>
      <c r="C42" s="43"/>
    </row>
    <row r="43" spans="1:4" ht="6.75" customHeight="1" x14ac:dyDescent="0.2">
      <c r="A43" s="47"/>
      <c r="B43" s="46"/>
      <c r="C43" s="43"/>
    </row>
    <row r="44" spans="1:4" ht="15" x14ac:dyDescent="0.25">
      <c r="A44" s="57" t="s">
        <v>94</v>
      </c>
      <c r="B44" s="46"/>
      <c r="C44" s="43"/>
    </row>
    <row r="45" spans="1:4" x14ac:dyDescent="0.2">
      <c r="A45" s="51" t="s">
        <v>93</v>
      </c>
      <c r="B45" s="46">
        <v>15451.455209999998</v>
      </c>
      <c r="C45" s="43"/>
    </row>
    <row r="46" spans="1:4" x14ac:dyDescent="0.2">
      <c r="A46" s="51" t="s">
        <v>92</v>
      </c>
      <c r="B46" s="46">
        <v>13680.92014</v>
      </c>
      <c r="C46" s="43"/>
    </row>
    <row r="47" spans="1:4" x14ac:dyDescent="0.2">
      <c r="A47" s="51" t="s">
        <v>91</v>
      </c>
      <c r="B47" s="46">
        <v>2773.8428199999998</v>
      </c>
      <c r="C47" s="43"/>
    </row>
    <row r="48" spans="1:4" ht="15" x14ac:dyDescent="0.25">
      <c r="A48" s="54" t="s">
        <v>90</v>
      </c>
      <c r="B48" s="56">
        <f>SUM(B45:B47)</f>
        <v>31906.21817</v>
      </c>
      <c r="C48" s="43"/>
    </row>
    <row r="49" spans="1:3" ht="6" customHeight="1" x14ac:dyDescent="0.2">
      <c r="A49" s="47"/>
      <c r="B49" s="52"/>
      <c r="C49" s="43"/>
    </row>
    <row r="50" spans="1:3" ht="6" customHeight="1" x14ac:dyDescent="0.2">
      <c r="A50" s="47"/>
      <c r="B50" s="46"/>
      <c r="C50" s="43"/>
    </row>
    <row r="51" spans="1:3" ht="15" x14ac:dyDescent="0.25">
      <c r="A51" s="50" t="s">
        <v>89</v>
      </c>
      <c r="B51" s="49">
        <f>B42-B48</f>
        <v>27270.831930000022</v>
      </c>
      <c r="C51" s="43"/>
    </row>
    <row r="52" spans="1:3" ht="9" customHeight="1" x14ac:dyDescent="0.25">
      <c r="A52" s="19"/>
      <c r="B52" s="46"/>
      <c r="C52" s="43"/>
    </row>
    <row r="53" spans="1:3" ht="15" x14ac:dyDescent="0.25">
      <c r="A53" s="9" t="s">
        <v>88</v>
      </c>
      <c r="B53" s="46"/>
      <c r="C53" s="43"/>
    </row>
    <row r="54" spans="1:3" x14ac:dyDescent="0.2">
      <c r="A54" s="51" t="s">
        <v>60</v>
      </c>
      <c r="B54" s="46">
        <v>18385.795930000004</v>
      </c>
      <c r="C54" s="43"/>
    </row>
    <row r="55" spans="1:3" x14ac:dyDescent="0.2">
      <c r="A55" s="51" t="s">
        <v>87</v>
      </c>
      <c r="B55" s="55"/>
      <c r="C55" s="43"/>
    </row>
    <row r="56" spans="1:3" ht="15" x14ac:dyDescent="0.25">
      <c r="A56" s="54" t="s">
        <v>86</v>
      </c>
      <c r="B56" s="53">
        <f>SUM(B54:B55)</f>
        <v>18385.795930000004</v>
      </c>
      <c r="C56" s="43"/>
    </row>
    <row r="57" spans="1:3" ht="5.25" customHeight="1" x14ac:dyDescent="0.2">
      <c r="A57" s="47"/>
      <c r="B57" s="52"/>
      <c r="C57" s="43"/>
    </row>
    <row r="58" spans="1:3" ht="5.25" customHeight="1" x14ac:dyDescent="0.2">
      <c r="A58" s="47"/>
      <c r="B58" s="46"/>
      <c r="C58" s="43"/>
    </row>
    <row r="59" spans="1:3" ht="12" customHeight="1" x14ac:dyDescent="0.25">
      <c r="A59" s="50" t="s">
        <v>85</v>
      </c>
      <c r="B59" s="49">
        <f>+B51-B56</f>
        <v>8885.0360000000182</v>
      </c>
      <c r="C59" s="43"/>
    </row>
    <row r="60" spans="1:3" ht="6.75" customHeight="1" x14ac:dyDescent="0.2">
      <c r="A60" s="47"/>
      <c r="B60" s="46"/>
      <c r="C60" s="43"/>
    </row>
    <row r="61" spans="1:3" ht="12" customHeight="1" x14ac:dyDescent="0.2">
      <c r="A61" s="51" t="s">
        <v>84</v>
      </c>
      <c r="B61" s="46">
        <v>1.1040699999999999</v>
      </c>
      <c r="C61" s="43"/>
    </row>
    <row r="62" spans="1:3" x14ac:dyDescent="0.2">
      <c r="A62" s="51" t="s">
        <v>83</v>
      </c>
      <c r="B62" s="48">
        <v>10293.999608292612</v>
      </c>
      <c r="C62" s="43"/>
    </row>
    <row r="63" spans="1:3" ht="9.9499999999999993" customHeight="1" x14ac:dyDescent="0.2">
      <c r="A63" s="47"/>
      <c r="B63" s="46"/>
      <c r="C63" s="43"/>
    </row>
    <row r="64" spans="1:3" ht="15" x14ac:dyDescent="0.25">
      <c r="A64" s="50" t="s">
        <v>82</v>
      </c>
      <c r="B64" s="49">
        <f>SUM(B59:B63)</f>
        <v>19180.139678292631</v>
      </c>
      <c r="C64" s="43"/>
    </row>
    <row r="65" spans="1:4" ht="9.75" customHeight="1" x14ac:dyDescent="0.2">
      <c r="A65" s="47" t="s">
        <v>81</v>
      </c>
      <c r="B65" s="46"/>
      <c r="C65" s="43"/>
    </row>
    <row r="66" spans="1:4" x14ac:dyDescent="0.2">
      <c r="A66" s="47" t="s">
        <v>80</v>
      </c>
      <c r="B66" s="46">
        <v>4232.5513000000001</v>
      </c>
      <c r="C66" s="43"/>
    </row>
    <row r="67" spans="1:4" x14ac:dyDescent="0.2">
      <c r="A67" s="47" t="s">
        <v>79</v>
      </c>
      <c r="B67" s="46">
        <v>2325.7799599999998</v>
      </c>
      <c r="C67" s="43"/>
    </row>
    <row r="68" spans="1:4" x14ac:dyDescent="0.2">
      <c r="A68" s="47" t="s">
        <v>78</v>
      </c>
      <c r="B68" s="46">
        <v>795.77638999999999</v>
      </c>
      <c r="C68" s="43"/>
    </row>
    <row r="69" spans="1:4" ht="9.9499999999999993" customHeight="1" x14ac:dyDescent="0.2">
      <c r="A69" s="47"/>
      <c r="B69" s="46"/>
      <c r="C69" s="43"/>
    </row>
    <row r="70" spans="1:4" ht="15" x14ac:dyDescent="0.25">
      <c r="A70" s="50" t="s">
        <v>77</v>
      </c>
      <c r="B70" s="49">
        <f>+B64-B66-B67-B68</f>
        <v>11826.032028292633</v>
      </c>
      <c r="C70" s="43"/>
    </row>
    <row r="71" spans="1:4" ht="8.25" customHeight="1" x14ac:dyDescent="0.2">
      <c r="A71" s="47"/>
      <c r="B71" s="46"/>
      <c r="C71" s="43"/>
    </row>
    <row r="72" spans="1:4" x14ac:dyDescent="0.2">
      <c r="A72" s="47" t="s">
        <v>76</v>
      </c>
      <c r="B72" s="48">
        <v>185.25054425744469</v>
      </c>
      <c r="C72" s="43"/>
    </row>
    <row r="73" spans="1:4" ht="9.9499999999999993" customHeight="1" x14ac:dyDescent="0.2">
      <c r="A73" s="47"/>
      <c r="B73" s="46"/>
      <c r="C73" s="43"/>
    </row>
    <row r="74" spans="1:4" ht="15.75" thickBot="1" x14ac:dyDescent="0.3">
      <c r="A74" s="45" t="s">
        <v>75</v>
      </c>
      <c r="B74" s="44">
        <f>+B70-B72</f>
        <v>11640.781484035189</v>
      </c>
      <c r="C74" s="43"/>
      <c r="D74" s="42"/>
    </row>
    <row r="75" spans="1:4" ht="15" thickTop="1" x14ac:dyDescent="0.2">
      <c r="A75" s="41"/>
    </row>
    <row r="76" spans="1:4" x14ac:dyDescent="0.2">
      <c r="C76" s="40"/>
    </row>
  </sheetData>
  <mergeCells count="5">
    <mergeCell ref="A3:B3"/>
    <mergeCell ref="A4:B4"/>
    <mergeCell ref="A5:B5"/>
    <mergeCell ref="A6:B6"/>
    <mergeCell ref="A7:B7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2018-06-18T22:41:51Z</dcterms:created>
  <dcterms:modified xsi:type="dcterms:W3CDTF">2018-06-19T00:28:38Z</dcterms:modified>
</cp:coreProperties>
</file>