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zel.duke\Documents\Estados Financieros Bolsa de Valores\Abril 2018\"/>
    </mc:Choice>
  </mc:AlternateContent>
  <bookViews>
    <workbookView xWindow="11985" yWindow="-15" windowWidth="12030" windowHeight="11760"/>
  </bookViews>
  <sheets>
    <sheet name="BV" sheetId="1" r:id="rId1"/>
  </sheets>
  <externalReferences>
    <externalReference r:id="rId2"/>
  </externalReferences>
  <calcPr calcId="171027" concurrentCalc="0"/>
</workbook>
</file>

<file path=xl/calcChain.xml><?xml version="1.0" encoding="utf-8"?>
<calcChain xmlns="http://schemas.openxmlformats.org/spreadsheetml/2006/main">
  <c r="C72" i="1" l="1"/>
  <c r="C73" i="1"/>
  <c r="C75" i="1"/>
  <c r="C77" i="1"/>
  <c r="C78" i="1"/>
  <c r="C79" i="1"/>
  <c r="C80" i="1"/>
  <c r="C82" i="1"/>
  <c r="C83" i="1"/>
  <c r="C85" i="1"/>
  <c r="C86" i="1"/>
  <c r="C89" i="1"/>
  <c r="C91" i="1"/>
  <c r="C93" i="1"/>
  <c r="C95" i="1"/>
  <c r="C99" i="1"/>
  <c r="C87" i="1"/>
  <c r="C31" i="1"/>
  <c r="C32" i="1"/>
  <c r="C33" i="1"/>
  <c r="C34" i="1"/>
  <c r="C35" i="1"/>
  <c r="C36" i="1"/>
  <c r="C37" i="1"/>
  <c r="C39" i="1"/>
  <c r="C41" i="1"/>
  <c r="C43" i="1"/>
  <c r="C44" i="1"/>
  <c r="C45" i="1"/>
  <c r="C46" i="1"/>
  <c r="C48" i="1"/>
  <c r="C50" i="1"/>
  <c r="C52" i="1"/>
  <c r="C54" i="1"/>
  <c r="C55" i="1"/>
  <c r="C56" i="1"/>
  <c r="C58" i="1"/>
  <c r="C57" i="1"/>
  <c r="C61" i="1"/>
  <c r="C63" i="1"/>
  <c r="C66" i="1"/>
  <c r="C25" i="1"/>
  <c r="C24" i="1"/>
  <c r="C22" i="1"/>
  <c r="C21" i="1"/>
  <c r="C20" i="1"/>
  <c r="C19" i="1"/>
  <c r="C13" i="1"/>
  <c r="C12" i="1"/>
  <c r="C11" i="1"/>
  <c r="C10" i="1"/>
  <c r="C8" i="1"/>
  <c r="C98" i="1"/>
  <c r="C27" i="1"/>
  <c r="C17" i="1"/>
  <c r="C29" i="1"/>
  <c r="C65" i="1"/>
</calcChain>
</file>

<file path=xl/sharedStrings.xml><?xml version="1.0" encoding="utf-8"?>
<sst xmlns="http://schemas.openxmlformats.org/spreadsheetml/2006/main" count="68" uniqueCount="63">
  <si>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</si>
  <si>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</si>
  <si>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</si>
  <si>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</si>
  <si>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</si>
  <si>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</si>
  <si>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</si>
  <si>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</si>
  <si>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</si>
  <si>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</si>
  <si>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</si>
  <si>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</si>
  <si>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</si>
  <si>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</si>
  <si>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</si>
  <si>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</si>
  <si>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</si>
  <si>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</si>
  <si>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</si>
  <si>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</si>
  <si>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</si>
  <si>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</si>
  <si>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</si>
  <si>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</si>
  <si>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</si>
  <si>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</si>
  <si>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</si>
  <si>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</si>
  <si>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</si>
  <si>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</si>
  <si>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Otros pasivos: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</si>
  <si>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</si>
  <si>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</si>
  <si>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</si>
  <si>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</si>
  <si>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</si>
  <si>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</si>
  <si>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</si>
  <si>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</si>
  <si>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</si>
  <si>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EEO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</si>
  <si>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</si>
  <si>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</si>
  <si>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</si>
  <si>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</si>
  <si>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</si>
  <si>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</si>
  <si>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</si>
  <si>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</si>
  <si>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</si>
  <si>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</si>
  <si>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</si>
  <si>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</si>
  <si>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</si>
  <si>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</si>
  <si>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</si>
  <si>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</si>
  <si>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</si>
  <si>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</si>
  <si>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Año: 2018</t>
  </si>
  <si>
    <t>Balance General al 30 de Abril 2018</t>
  </si>
  <si>
    <t>Estado de Resultados al 30 de Abril 2018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</si>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</sst>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/>
    <xf numFmtId="43" fontId="0" fillId="0" borderId="0" xfId="1" applyFont="1"/>
    <xf numFmtId="43" fontId="2" fillId="5" borderId="0" xfId="1" applyFont="1" applyFill="1" applyAlignment="1">
      <alignment horizontal="center" wrapText="1"/>
    </xf>
    <xf numFmtId="43" fontId="3" fillId="5" borderId="0" xfId="1" applyFont="1" applyFill="1" applyAlignment="1">
      <alignment horizontal="right" wrapText="1"/>
    </xf>
    <xf numFmtId="43" fontId="0" fillId="0" borderId="0" xfId="0" applyNumberFormat="1"/>
    <xf numFmtId="43" fontId="0" fillId="4" borderId="0" xfId="1" applyFont="1" applyFill="1"/>
    <xf numFmtId="0" fontId="0" fillId="4" borderId="0" xfId="0" applyFill="1"/>
    <xf numFmtId="0" fontId="3" fillId="0" borderId="0" xfId="0" applyFont="1"/>
    <xf numFmtId="164" fontId="0" fillId="0" borderId="0" xfId="0" applyNumberFormat="1"/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43" fontId="0" fillId="0" borderId="0" xfId="1" applyFont="1" applyFill="1"/>
    <xf numFmtId="43" fontId="4" fillId="0" borderId="0" xfId="1" applyFont="1" applyFill="1"/>
    <xf numFmtId="17" fontId="2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47625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47625</xdr:colOff>
      <xdr:row>5</xdr:row>
      <xdr:rowOff>47625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47625</xdr:colOff>
      <xdr:row>6</xdr:row>
      <xdr:rowOff>47625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47625</xdr:colOff>
      <xdr:row>15</xdr:row>
      <xdr:rowOff>47625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47625</xdr:colOff>
      <xdr:row>17</xdr:row>
      <xdr:rowOff>47625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47625</xdr:colOff>
      <xdr:row>25</xdr:row>
      <xdr:rowOff>47625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47625</xdr:colOff>
      <xdr:row>27</xdr:row>
      <xdr:rowOff>47625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47625</xdr:colOff>
      <xdr:row>29</xdr:row>
      <xdr:rowOff>47625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47625</xdr:colOff>
      <xdr:row>39</xdr:row>
      <xdr:rowOff>47625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47625</xdr:colOff>
      <xdr:row>41</xdr:row>
      <xdr:rowOff>47625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47625</xdr:colOff>
      <xdr:row>46</xdr:row>
      <xdr:rowOff>47625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47625</xdr:colOff>
      <xdr:row>48</xdr:row>
      <xdr:rowOff>47625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47625</xdr:colOff>
      <xdr:row>50</xdr:row>
      <xdr:rowOff>47625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47625</xdr:colOff>
      <xdr:row>59</xdr:row>
      <xdr:rowOff>47625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47625</xdr:colOff>
      <xdr:row>61</xdr:row>
      <xdr:rowOff>47625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47625</xdr:colOff>
      <xdr:row>70</xdr:row>
      <xdr:rowOff>47625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47625</xdr:colOff>
      <xdr:row>73</xdr:row>
      <xdr:rowOff>47625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47625</xdr:colOff>
      <xdr:row>75</xdr:row>
      <xdr:rowOff>47625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47625</xdr:colOff>
      <xdr:row>80</xdr:row>
      <xdr:rowOff>47625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47625</xdr:colOff>
      <xdr:row>83</xdr:row>
      <xdr:rowOff>47625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47625</xdr:colOff>
      <xdr:row>87</xdr:row>
      <xdr:rowOff>47625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47625</xdr:colOff>
      <xdr:row>89</xdr:row>
      <xdr:rowOff>47625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47625</xdr:colOff>
      <xdr:row>93</xdr:row>
      <xdr:rowOff>47625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47625</xdr:colOff>
      <xdr:row>15</xdr:row>
      <xdr:rowOff>47625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47625</xdr:colOff>
      <xdr:row>17</xdr:row>
      <xdr:rowOff>47625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47625</xdr:colOff>
      <xdr:row>25</xdr:row>
      <xdr:rowOff>47625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47625</xdr:colOff>
      <xdr:row>27</xdr:row>
      <xdr:rowOff>47625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47625</xdr:colOff>
      <xdr:row>29</xdr:row>
      <xdr:rowOff>47625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47625</xdr:colOff>
      <xdr:row>39</xdr:row>
      <xdr:rowOff>47625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47625</xdr:colOff>
      <xdr:row>41</xdr:row>
      <xdr:rowOff>47625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47625</xdr:colOff>
      <xdr:row>46</xdr:row>
      <xdr:rowOff>47625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47625</xdr:colOff>
      <xdr:row>48</xdr:row>
      <xdr:rowOff>47625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47625</xdr:colOff>
      <xdr:row>50</xdr:row>
      <xdr:rowOff>47625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47625</xdr:colOff>
      <xdr:row>59</xdr:row>
      <xdr:rowOff>47625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47625</xdr:colOff>
      <xdr:row>61</xdr:row>
      <xdr:rowOff>47625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47625</xdr:colOff>
      <xdr:row>73</xdr:row>
      <xdr:rowOff>47625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47625</xdr:colOff>
      <xdr:row>75</xdr:row>
      <xdr:rowOff>47625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47625</xdr:colOff>
      <xdr:row>80</xdr:row>
      <xdr:rowOff>47625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47625</xdr:colOff>
      <xdr:row>83</xdr:row>
      <xdr:rowOff>47625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47625</xdr:colOff>
      <xdr:row>87</xdr:row>
      <xdr:rowOff>47625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47625</xdr:colOff>
      <xdr:row>89</xdr:row>
      <xdr:rowOff>47625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47625</xdr:colOff>
      <xdr:row>93</xdr:row>
      <xdr:rowOff>47625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47625</xdr:colOff>
      <xdr:row>95</xdr:row>
      <xdr:rowOff>47625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zel.duke/Documents/Estados%20Financieros%20Bolsa%20de%20Valores/EF%20DisCos%20-%20Abril%202018%20vWDESK%20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 2008 OK"/>
      <sheetName val="Integración dic 2007 OK"/>
      <sheetName val="Saldos Abril"/>
      <sheetName val="Ingresos-Gastos Interco"/>
      <sheetName val="Eliminaciones"/>
      <sheetName val="Integraciones de cuentas"/>
      <sheetName val="FLUJO AES"/>
      <sheetName val="FLUJO CAESS"/>
      <sheetName val="FLUJO DEUSEM"/>
      <sheetName val="FLUJO EEO"/>
      <sheetName val="FLUJO CLESA"/>
      <sheetName val="BG"/>
      <sheetName val="ER"/>
      <sheetName val="FLUJO"/>
      <sheetName val="FLUJOS - HT"/>
      <sheetName val="Notas e Info"/>
      <sheetName val="ER Trimestral"/>
      <sheetName val="FLUJO Trimestre"/>
      <sheetName val="ECPN AES"/>
      <sheetName val="ECPN CAESS"/>
      <sheetName val="ECPN DEUSEM"/>
      <sheetName val="ECPN EEO"/>
      <sheetName val="ECPN CLESA"/>
      <sheetName val="Préstamos LP"/>
      <sheetName val="ER Presentación"/>
      <sheetName val="FLUJO Presentación"/>
      <sheetName val="Sheet1"/>
      <sheetName val="Caratula"/>
      <sheetName val="Sheet3"/>
      <sheetName val="Deuda LT E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">
          <cell r="Q11">
            <v>9188</v>
          </cell>
        </row>
        <row r="12">
          <cell r="Q12">
            <v>14964</v>
          </cell>
        </row>
        <row r="13">
          <cell r="Q13">
            <v>12110</v>
          </cell>
        </row>
        <row r="14">
          <cell r="Q14">
            <v>4022</v>
          </cell>
        </row>
        <row r="17">
          <cell r="Q17">
            <v>0</v>
          </cell>
        </row>
        <row r="18">
          <cell r="Q18">
            <v>1437</v>
          </cell>
        </row>
        <row r="21">
          <cell r="Q21">
            <v>0</v>
          </cell>
        </row>
        <row r="22">
          <cell r="Q22">
            <v>155</v>
          </cell>
        </row>
        <row r="23">
          <cell r="Q23">
            <v>0</v>
          </cell>
        </row>
        <row r="24">
          <cell r="Q24">
            <v>114</v>
          </cell>
        </row>
        <row r="25">
          <cell r="Q25">
            <v>0</v>
          </cell>
        </row>
        <row r="26">
          <cell r="Q26">
            <v>20662</v>
          </cell>
        </row>
        <row r="27">
          <cell r="Q27">
            <v>86125</v>
          </cell>
        </row>
        <row r="28">
          <cell r="Q28">
            <v>679</v>
          </cell>
        </row>
        <row r="29">
          <cell r="Q29">
            <v>0</v>
          </cell>
        </row>
        <row r="36">
          <cell r="Q36">
            <v>12620</v>
          </cell>
        </row>
        <row r="37">
          <cell r="Q37">
            <v>9726</v>
          </cell>
        </row>
        <row r="38">
          <cell r="Q38">
            <v>752</v>
          </cell>
        </row>
        <row r="39">
          <cell r="Q39">
            <v>234</v>
          </cell>
        </row>
        <row r="40">
          <cell r="Q40">
            <v>2265</v>
          </cell>
        </row>
        <row r="41">
          <cell r="Q41">
            <v>0</v>
          </cell>
        </row>
        <row r="42">
          <cell r="Q42">
            <v>923</v>
          </cell>
        </row>
        <row r="43">
          <cell r="Q43">
            <v>0</v>
          </cell>
        </row>
        <row r="45">
          <cell r="Q45">
            <v>0</v>
          </cell>
        </row>
        <row r="48">
          <cell r="Q48">
            <v>54920</v>
          </cell>
        </row>
        <row r="51">
          <cell r="Q51">
            <v>60</v>
          </cell>
        </row>
        <row r="52">
          <cell r="Q52">
            <v>4088</v>
          </cell>
        </row>
        <row r="53">
          <cell r="Q53">
            <v>0</v>
          </cell>
        </row>
        <row r="54">
          <cell r="Q54">
            <v>8716</v>
          </cell>
        </row>
        <row r="58">
          <cell r="Q58">
            <v>34363</v>
          </cell>
        </row>
        <row r="59">
          <cell r="Q59">
            <v>12276</v>
          </cell>
        </row>
        <row r="60">
          <cell r="Q60">
            <v>6895</v>
          </cell>
        </row>
        <row r="61">
          <cell r="Q61">
            <v>1409</v>
          </cell>
        </row>
        <row r="63">
          <cell r="Q63">
            <v>209</v>
          </cell>
        </row>
        <row r="65">
          <cell r="Q65">
            <v>149456</v>
          </cell>
        </row>
      </sheetData>
      <sheetData sheetId="12">
        <row r="10">
          <cell r="Q10">
            <v>41514</v>
          </cell>
        </row>
        <row r="11">
          <cell r="Q11">
            <v>1688</v>
          </cell>
        </row>
        <row r="14">
          <cell r="Q14">
            <v>27691</v>
          </cell>
        </row>
        <row r="15">
          <cell r="Q15">
            <v>2421</v>
          </cell>
        </row>
        <row r="16">
          <cell r="Q16">
            <v>3885.7453700000001</v>
          </cell>
        </row>
        <row r="17">
          <cell r="Q17">
            <v>2402</v>
          </cell>
        </row>
        <row r="18">
          <cell r="Q18">
            <v>819.25463000000002</v>
          </cell>
        </row>
        <row r="19">
          <cell r="Q19">
            <v>37</v>
          </cell>
        </row>
        <row r="23">
          <cell r="Q23">
            <v>0</v>
          </cell>
        </row>
        <row r="24">
          <cell r="Q24">
            <v>-784</v>
          </cell>
        </row>
        <row r="25">
          <cell r="Q25">
            <v>0</v>
          </cell>
        </row>
        <row r="27">
          <cell r="Q27">
            <v>-1779</v>
          </cell>
        </row>
        <row r="31">
          <cell r="Q31">
            <v>3340</v>
          </cell>
        </row>
        <row r="32">
          <cell r="Q32">
            <v>43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showGridLines="0" tabSelected="1" zoomScale="89" zoomScaleNormal="89" workbookViewId="0">
      <pane ySplit="6" topLeftCell="A37" activePane="bottomLeft" state="frozen"/>
      <selection pane="bottomLeft" activeCell="L39" sqref="L39"/>
    </sheetView>
  </sheetViews>
  <sheetFormatPr baseColWidth="10" defaultColWidth="11.42578125" defaultRowHeight="12.75" x14ac:dyDescent="0.2"/>
  <cols>
    <col min="1" max="1" width="39.28515625" bestFit="1" customWidth="1"/>
    <col min="2" max="2" width="3" style="7" customWidth="1"/>
    <col min="3" max="3" width="12.28515625" style="7" bestFit="1" customWidth="1"/>
    <col min="4" max="4" width="4.7109375" bestFit="1" customWidth="1"/>
    <col min="6" max="6" width="13.85546875" bestFit="1" customWidth="1"/>
  </cols>
  <sheetData>
    <row r="1" spans="1:6" ht="5.25" customHeight="1" x14ac:dyDescent="0.2">
      <c r="A1" s="4"/>
      <c r="B1" s="11"/>
      <c r="C1" s="11"/>
      <c r="D1" s="12"/>
    </row>
    <row r="2" spans="1:6" ht="12.75" customHeight="1" x14ac:dyDescent="0.2">
      <c r="A2" s="21" t="s">
        <v>60</v>
      </c>
      <c r="B2" s="21"/>
      <c r="C2" s="21"/>
      <c r="D2" s="21"/>
    </row>
    <row r="3" spans="1:6" ht="12.75" customHeight="1" x14ac:dyDescent="0.2">
      <c r="A3" s="21" t="s">
        <v>0</v>
      </c>
      <c r="B3" s="21"/>
      <c r="C3" s="21"/>
      <c r="D3" s="21"/>
    </row>
    <row r="4" spans="1:6" ht="12.75" customHeight="1" x14ac:dyDescent="0.2">
      <c r="A4" s="15"/>
      <c r="C4" s="19" t="s">
        <v>62</v>
      </c>
    </row>
    <row r="5" spans="1:6" x14ac:dyDescent="0.2">
      <c r="A5" s="16"/>
      <c r="C5" s="20">
        <v>2018</v>
      </c>
    </row>
    <row r="6" spans="1:6" x14ac:dyDescent="0.2">
      <c r="A6" s="1" t="s">
        <v>59</v>
      </c>
      <c r="C6" s="8" t="s">
        <v>40</v>
      </c>
    </row>
    <row r="7" spans="1:6" x14ac:dyDescent="0.2">
      <c r="A7" s="5"/>
    </row>
    <row r="8" spans="1:6" x14ac:dyDescent="0.2">
      <c r="A8" s="2" t="s">
        <v>1</v>
      </c>
      <c r="C8" s="17">
        <f>[1]BG!$Q$11</f>
        <v>9188</v>
      </c>
      <c r="D8" s="14"/>
      <c r="E8" s="10"/>
      <c r="F8" s="10"/>
    </row>
    <row r="9" spans="1:6" x14ac:dyDescent="0.2">
      <c r="A9" s="2" t="s">
        <v>2</v>
      </c>
      <c r="C9" s="17"/>
      <c r="E9" s="10"/>
      <c r="F9" s="10"/>
    </row>
    <row r="10" spans="1:6" x14ac:dyDescent="0.2">
      <c r="A10" s="2" t="s">
        <v>3</v>
      </c>
      <c r="C10" s="17">
        <f>[1]BG!$Q$12</f>
        <v>14964</v>
      </c>
      <c r="D10" s="14"/>
      <c r="E10" s="10"/>
      <c r="F10" s="10"/>
    </row>
    <row r="11" spans="1:6" x14ac:dyDescent="0.2">
      <c r="A11" s="2" t="s">
        <v>4</v>
      </c>
      <c r="C11" s="17">
        <f>[1]BG!$Q$13</f>
        <v>12110</v>
      </c>
      <c r="D11" s="14"/>
      <c r="E11" s="10"/>
      <c r="F11" s="10"/>
    </row>
    <row r="12" spans="1:6" x14ac:dyDescent="0.2">
      <c r="A12" s="2" t="s">
        <v>5</v>
      </c>
      <c r="C12" s="17">
        <f ca="1">[1]BG!$Q$14</f>
        <v>4022</v>
      </c>
      <c r="D12" s="14"/>
      <c r="E12" s="10"/>
      <c r="F12" s="10"/>
    </row>
    <row r="13" spans="1:6" x14ac:dyDescent="0.2">
      <c r="A13" s="2" t="s">
        <v>6</v>
      </c>
      <c r="C13" s="17">
        <f>[1]BG!$Q$17+[1]BG!$Q$18</f>
        <v>1437</v>
      </c>
      <c r="D13" s="14"/>
      <c r="E13" s="10"/>
      <c r="F13" s="10"/>
    </row>
    <row r="14" spans="1:6" x14ac:dyDescent="0.2">
      <c r="A14" s="2" t="s">
        <v>7</v>
      </c>
      <c r="E14" s="10"/>
      <c r="F14" s="10"/>
    </row>
    <row r="15" spans="1:6" x14ac:dyDescent="0.2">
      <c r="A15" s="2" t="s">
        <v>8</v>
      </c>
      <c r="C15" s="7">
        <v>0</v>
      </c>
      <c r="E15" s="10"/>
      <c r="F15" s="10"/>
    </row>
    <row r="16" spans="1:6" ht="6.75" customHeight="1" x14ac:dyDescent="0.2">
      <c r="A16" s="6"/>
      <c r="E16" s="10"/>
      <c r="F16" s="10"/>
    </row>
    <row r="17" spans="1:6" x14ac:dyDescent="0.2">
      <c r="A17" s="3" t="s">
        <v>9</v>
      </c>
      <c r="C17" s="9">
        <f ca="1">SUM(C8:C16)</f>
        <v>41721</v>
      </c>
      <c r="D17" s="14"/>
      <c r="E17" s="10"/>
      <c r="F17" s="10"/>
    </row>
    <row r="18" spans="1:6" ht="6.75" customHeight="1" x14ac:dyDescent="0.2">
      <c r="A18" s="6"/>
      <c r="E18" s="10"/>
      <c r="F18" s="10"/>
    </row>
    <row r="19" spans="1:6" x14ac:dyDescent="0.2">
      <c r="A19" s="2" t="s">
        <v>10</v>
      </c>
      <c r="C19" s="17">
        <f>[1]BG!$Q$21+[1]BG!$Q$22</f>
        <v>155</v>
      </c>
      <c r="D19" s="14"/>
      <c r="E19" s="10"/>
      <c r="F19" s="10"/>
    </row>
    <row r="20" spans="1:6" x14ac:dyDescent="0.2">
      <c r="A20" s="2" t="s">
        <v>11</v>
      </c>
      <c r="C20" s="17">
        <f>[1]BG!$Q$23+[1]BG!$Q$24+[1]BG!$Q$25</f>
        <v>114</v>
      </c>
      <c r="D20" s="14"/>
      <c r="E20" s="10"/>
      <c r="F20" s="10"/>
    </row>
    <row r="21" spans="1:6" x14ac:dyDescent="0.2">
      <c r="A21" s="2" t="s">
        <v>12</v>
      </c>
      <c r="C21" s="17">
        <f ca="1">[1]BG!$Q$26</f>
        <v>20662</v>
      </c>
      <c r="D21" s="14"/>
      <c r="E21" s="10"/>
      <c r="F21" s="10"/>
    </row>
    <row r="22" spans="1:6" x14ac:dyDescent="0.2">
      <c r="A22" s="2" t="s">
        <v>13</v>
      </c>
      <c r="C22" s="17">
        <f>[1]BG!$Q$27</f>
        <v>86125</v>
      </c>
      <c r="D22" s="14"/>
      <c r="E22" s="10"/>
      <c r="F22" s="10"/>
    </row>
    <row r="23" spans="1:6" x14ac:dyDescent="0.2">
      <c r="A23" s="2" t="s">
        <v>14</v>
      </c>
      <c r="C23" s="17"/>
      <c r="E23" s="10"/>
      <c r="F23" s="10"/>
    </row>
    <row r="24" spans="1:6" x14ac:dyDescent="0.2">
      <c r="A24" s="2" t="s">
        <v>15</v>
      </c>
      <c r="C24" s="17">
        <f>[1]BG!$Q$28</f>
        <v>679</v>
      </c>
      <c r="D24" s="14"/>
      <c r="E24" s="10"/>
      <c r="F24" s="10"/>
    </row>
    <row r="25" spans="1:6" x14ac:dyDescent="0.2">
      <c r="A25" s="2" t="s">
        <v>16</v>
      </c>
      <c r="C25" s="17">
        <f>[1]BG!$Q$29</f>
        <v>0</v>
      </c>
      <c r="D25" s="14"/>
      <c r="E25" s="10"/>
      <c r="F25" s="10"/>
    </row>
    <row r="26" spans="1:6" ht="6.75" customHeight="1" x14ac:dyDescent="0.2">
      <c r="A26" s="6"/>
      <c r="E26" s="10"/>
      <c r="F26" s="10"/>
    </row>
    <row r="27" spans="1:6" x14ac:dyDescent="0.2">
      <c r="A27" s="3" t="s">
        <v>17</v>
      </c>
      <c r="C27" s="9">
        <f ca="1">SUM(C19:C26)</f>
        <v>107735</v>
      </c>
      <c r="D27" s="14"/>
      <c r="E27" s="10"/>
      <c r="F27" s="10"/>
    </row>
    <row r="28" spans="1:6" ht="6.75" customHeight="1" x14ac:dyDescent="0.2">
      <c r="A28" s="6"/>
      <c r="E28" s="10"/>
      <c r="F28" s="10"/>
    </row>
    <row r="29" spans="1:6" x14ac:dyDescent="0.2">
      <c r="A29" s="3" t="s">
        <v>18</v>
      </c>
      <c r="C29" s="9">
        <f ca="1">+C17+C27</f>
        <v>149456</v>
      </c>
      <c r="D29" s="14"/>
      <c r="E29" s="10"/>
      <c r="F29" s="10"/>
    </row>
    <row r="30" spans="1:6" ht="6.75" customHeight="1" x14ac:dyDescent="0.2">
      <c r="A30" s="6"/>
      <c r="E30" s="10"/>
      <c r="F30" s="10"/>
    </row>
    <row r="31" spans="1:6" x14ac:dyDescent="0.2">
      <c r="A31" s="2" t="s">
        <v>19</v>
      </c>
      <c r="C31" s="17">
        <f>[1]BG!$Q$36</f>
        <v>12620</v>
      </c>
      <c r="D31" s="14"/>
      <c r="E31" s="10"/>
      <c r="F31" s="10"/>
    </row>
    <row r="32" spans="1:6" x14ac:dyDescent="0.2">
      <c r="A32" s="2" t="s">
        <v>20</v>
      </c>
      <c r="C32" s="17">
        <f>[1]BG!$Q$37</f>
        <v>9726</v>
      </c>
      <c r="D32" s="14"/>
      <c r="E32" s="10"/>
      <c r="F32" s="10"/>
    </row>
    <row r="33" spans="1:6" x14ac:dyDescent="0.2">
      <c r="A33" s="2" t="s">
        <v>21</v>
      </c>
      <c r="C33" s="17">
        <f>[1]BG!$Q$38</f>
        <v>752</v>
      </c>
      <c r="D33" s="14"/>
      <c r="E33" s="10"/>
      <c r="F33" s="10"/>
    </row>
    <row r="34" spans="1:6" x14ac:dyDescent="0.2">
      <c r="A34" s="2" t="s">
        <v>22</v>
      </c>
      <c r="C34" s="17">
        <f ca="1">[1]BG!$Q$39</f>
        <v>234</v>
      </c>
      <c r="D34" s="14"/>
      <c r="E34" s="10"/>
      <c r="F34" s="10"/>
    </row>
    <row r="35" spans="1:6" x14ac:dyDescent="0.2">
      <c r="A35" s="2" t="s">
        <v>23</v>
      </c>
      <c r="C35" s="17">
        <f ca="1">[1]BG!$Q$40+[1]BG!$Q$41</f>
        <v>2265</v>
      </c>
      <c r="D35" s="14"/>
      <c r="E35" s="10"/>
      <c r="F35" s="10"/>
    </row>
    <row r="36" spans="1:6" x14ac:dyDescent="0.2">
      <c r="A36" s="2" t="s">
        <v>24</v>
      </c>
      <c r="C36" s="17">
        <f>[1]BG!$Q$42</f>
        <v>923</v>
      </c>
      <c r="D36" s="14"/>
      <c r="E36" s="10"/>
      <c r="F36" s="10"/>
    </row>
    <row r="37" spans="1:6" x14ac:dyDescent="0.2">
      <c r="A37" s="2" t="s">
        <v>25</v>
      </c>
      <c r="C37" s="7">
        <f>[1]BG!$Q$43</f>
        <v>0</v>
      </c>
      <c r="D37" s="14"/>
      <c r="E37" s="10"/>
      <c r="F37" s="10"/>
    </row>
    <row r="38" spans="1:6" x14ac:dyDescent="0.2">
      <c r="A38" s="2" t="s">
        <v>26</v>
      </c>
      <c r="E38" s="10"/>
      <c r="F38" s="10"/>
    </row>
    <row r="39" spans="1:6" x14ac:dyDescent="0.2">
      <c r="A39" s="2" t="s">
        <v>8</v>
      </c>
      <c r="C39" s="17">
        <f>[1]BG!$Q$45</f>
        <v>0</v>
      </c>
      <c r="D39" s="14"/>
      <c r="E39" s="10"/>
      <c r="F39" s="10"/>
    </row>
    <row r="40" spans="1:6" ht="6.75" customHeight="1" x14ac:dyDescent="0.2">
      <c r="A40" s="6"/>
      <c r="E40" s="10"/>
      <c r="F40" s="10"/>
    </row>
    <row r="41" spans="1:6" x14ac:dyDescent="0.2">
      <c r="A41" s="3" t="s">
        <v>27</v>
      </c>
      <c r="C41" s="9">
        <f ca="1">SUM(C31:C40)</f>
        <v>26520</v>
      </c>
      <c r="D41" s="14"/>
      <c r="E41" s="10"/>
      <c r="F41" s="10"/>
    </row>
    <row r="42" spans="1:6" ht="6.75" customHeight="1" x14ac:dyDescent="0.2">
      <c r="A42" s="6"/>
      <c r="E42" s="10"/>
      <c r="F42" s="10"/>
    </row>
    <row r="43" spans="1:6" x14ac:dyDescent="0.2">
      <c r="A43" s="2" t="s">
        <v>28</v>
      </c>
      <c r="C43" s="17">
        <f>[1]BG!$Q$48</f>
        <v>54920</v>
      </c>
      <c r="D43" s="14"/>
      <c r="E43" s="10"/>
      <c r="F43" s="10"/>
    </row>
    <row r="44" spans="1:6" x14ac:dyDescent="0.2">
      <c r="A44" s="2" t="s">
        <v>29</v>
      </c>
      <c r="C44" s="17">
        <f>[1]BG!$Q$49+[1]BG!$Q$51</f>
        <v>60</v>
      </c>
      <c r="D44" s="14"/>
      <c r="E44" s="10"/>
      <c r="F44" s="10"/>
    </row>
    <row r="45" spans="1:6" x14ac:dyDescent="0.2">
      <c r="A45" s="2" t="s">
        <v>14</v>
      </c>
      <c r="C45" s="17">
        <f>[1]BG!$Q$54</f>
        <v>8716</v>
      </c>
      <c r="D45" s="14"/>
      <c r="E45" s="10"/>
      <c r="F45" s="10"/>
    </row>
    <row r="46" spans="1:6" x14ac:dyDescent="0.2">
      <c r="A46" s="2" t="s">
        <v>30</v>
      </c>
      <c r="C46" s="17">
        <f>[1]BG!$Q$52+[1]BG!$Q$53</f>
        <v>4088</v>
      </c>
      <c r="D46" s="14"/>
      <c r="E46" s="10"/>
      <c r="F46" s="10"/>
    </row>
    <row r="47" spans="1:6" ht="6.75" customHeight="1" x14ac:dyDescent="0.2">
      <c r="A47" s="6"/>
      <c r="E47" s="10"/>
      <c r="F47" s="10"/>
    </row>
    <row r="48" spans="1:6" x14ac:dyDescent="0.2">
      <c r="A48" s="3" t="s">
        <v>31</v>
      </c>
      <c r="C48" s="9">
        <f>SUM(C43:C47)</f>
        <v>67784</v>
      </c>
      <c r="D48" s="14"/>
      <c r="E48" s="10"/>
      <c r="F48" s="10"/>
    </row>
    <row r="49" spans="1:6" ht="6.75" customHeight="1" x14ac:dyDescent="0.2">
      <c r="A49" s="6"/>
      <c r="E49" s="10"/>
      <c r="F49" s="10"/>
    </row>
    <row r="50" spans="1:6" x14ac:dyDescent="0.2">
      <c r="A50" s="3" t="s">
        <v>32</v>
      </c>
      <c r="C50" s="9">
        <f ca="1">+C41+C48</f>
        <v>94304</v>
      </c>
      <c r="D50" s="14"/>
      <c r="E50" s="10"/>
      <c r="F50" s="10"/>
    </row>
    <row r="51" spans="1:6" ht="6.75" customHeight="1" x14ac:dyDescent="0.2">
      <c r="A51" s="6"/>
      <c r="E51" s="10"/>
      <c r="F51" s="10"/>
    </row>
    <row r="52" spans="1:6" x14ac:dyDescent="0.2">
      <c r="A52" s="2" t="s">
        <v>33</v>
      </c>
      <c r="C52" s="17">
        <f>[1]BG!$Q$63</f>
        <v>209</v>
      </c>
      <c r="D52" s="14"/>
      <c r="E52" s="10"/>
      <c r="F52" s="10"/>
    </row>
    <row r="53" spans="1:6" ht="6.75" customHeight="1" x14ac:dyDescent="0.2">
      <c r="A53" s="6"/>
      <c r="C53" s="17"/>
      <c r="E53" s="10"/>
      <c r="F53" s="10"/>
    </row>
    <row r="54" spans="1:6" x14ac:dyDescent="0.2">
      <c r="A54" s="2" t="s">
        <v>34</v>
      </c>
      <c r="C54" s="17">
        <f>[1]BG!$Q$58</f>
        <v>34363</v>
      </c>
      <c r="D54" s="14"/>
      <c r="E54" s="10"/>
      <c r="F54" s="10"/>
    </row>
    <row r="55" spans="1:6" x14ac:dyDescent="0.2">
      <c r="A55" s="2" t="s">
        <v>35</v>
      </c>
      <c r="C55" s="17">
        <f>[1]BG!$Q$60</f>
        <v>6895</v>
      </c>
      <c r="D55" s="14"/>
      <c r="E55" s="10"/>
      <c r="F55" s="10"/>
    </row>
    <row r="56" spans="1:6" x14ac:dyDescent="0.2">
      <c r="A56" s="2" t="s">
        <v>36</v>
      </c>
      <c r="C56" s="17">
        <f>[1]BG!$Q$61</f>
        <v>1409</v>
      </c>
      <c r="D56" s="14"/>
      <c r="E56" s="10"/>
      <c r="F56" s="10"/>
    </row>
    <row r="57" spans="1:6" x14ac:dyDescent="0.2">
      <c r="A57" s="2" t="s">
        <v>37</v>
      </c>
      <c r="C57" s="17">
        <f>[1]BG!$Q$59-C58</f>
        <v>8936</v>
      </c>
      <c r="D57" s="14"/>
      <c r="E57" s="10"/>
      <c r="F57" s="10"/>
    </row>
    <row r="58" spans="1:6" x14ac:dyDescent="0.2">
      <c r="A58" s="2" t="s">
        <v>58</v>
      </c>
      <c r="C58" s="18">
        <f>[1]ER!$Q$31</f>
        <v>3340</v>
      </c>
      <c r="D58" s="14"/>
      <c r="E58" s="10"/>
      <c r="F58" s="10"/>
    </row>
    <row r="59" spans="1:6" x14ac:dyDescent="0.2">
      <c r="A59" s="2" t="s">
        <v>8</v>
      </c>
      <c r="D59" s="14"/>
      <c r="E59" s="10"/>
      <c r="F59" s="10"/>
    </row>
    <row r="60" spans="1:6" ht="8.25" customHeight="1" x14ac:dyDescent="0.2">
      <c r="A60" s="6"/>
      <c r="E60" s="10"/>
      <c r="F60" s="10"/>
    </row>
    <row r="61" spans="1:6" x14ac:dyDescent="0.2">
      <c r="A61" s="3" t="s">
        <v>38</v>
      </c>
      <c r="C61" s="9">
        <f>SUM(C54:C60)</f>
        <v>54943</v>
      </c>
      <c r="D61" s="14"/>
      <c r="E61" s="10"/>
      <c r="F61" s="10"/>
    </row>
    <row r="62" spans="1:6" x14ac:dyDescent="0.2">
      <c r="A62" s="6"/>
      <c r="E62" s="10"/>
      <c r="F62" s="10"/>
    </row>
    <row r="63" spans="1:6" x14ac:dyDescent="0.2">
      <c r="A63" s="3" t="s">
        <v>39</v>
      </c>
      <c r="C63" s="9">
        <f ca="1">+C50+C52+C61</f>
        <v>149456</v>
      </c>
      <c r="D63" s="14"/>
      <c r="E63" s="10"/>
      <c r="F63" s="10"/>
    </row>
    <row r="64" spans="1:6" ht="6.75" customHeight="1" x14ac:dyDescent="0.2"/>
    <row r="65" spans="1:4" x14ac:dyDescent="0.2">
      <c r="C65" s="7">
        <f ca="1">+C29-C63</f>
        <v>0</v>
      </c>
    </row>
    <row r="66" spans="1:4" ht="12.75" customHeight="1" x14ac:dyDescent="0.2">
      <c r="C66" s="7">
        <f ca="1">[1]BG!$Q$65-C63</f>
        <v>0</v>
      </c>
    </row>
    <row r="67" spans="1:4" ht="12.75" customHeight="1" x14ac:dyDescent="0.2">
      <c r="A67" s="21" t="s">
        <v>61</v>
      </c>
      <c r="B67" s="21"/>
      <c r="C67" s="21"/>
      <c r="D67" s="21"/>
    </row>
    <row r="68" spans="1:4" ht="12.75" customHeight="1" x14ac:dyDescent="0.2">
      <c r="A68" s="21" t="s">
        <v>0</v>
      </c>
      <c r="B68" s="21"/>
      <c r="C68" s="21"/>
      <c r="D68" s="21"/>
    </row>
    <row r="70" spans="1:4" x14ac:dyDescent="0.2">
      <c r="A70" s="1" t="s">
        <v>59</v>
      </c>
    </row>
    <row r="71" spans="1:4" ht="6.75" customHeight="1" x14ac:dyDescent="0.2">
      <c r="A71" s="5"/>
    </row>
    <row r="72" spans="1:4" x14ac:dyDescent="0.2">
      <c r="A72" s="2" t="s">
        <v>41</v>
      </c>
      <c r="C72" s="17">
        <f>[1]ER!$Q$10</f>
        <v>41514</v>
      </c>
    </row>
    <row r="73" spans="1:4" x14ac:dyDescent="0.2">
      <c r="A73" s="2" t="s">
        <v>42</v>
      </c>
      <c r="C73" s="17">
        <f>[1]ER!$Q$11</f>
        <v>1688</v>
      </c>
    </row>
    <row r="74" spans="1:4" ht="6.75" customHeight="1" x14ac:dyDescent="0.2">
      <c r="A74" s="6"/>
    </row>
    <row r="75" spans="1:4" x14ac:dyDescent="0.2">
      <c r="A75" s="3" t="s">
        <v>43</v>
      </c>
      <c r="C75" s="9">
        <f>SUM(C72:C74)</f>
        <v>43202</v>
      </c>
      <c r="D75" s="13"/>
    </row>
    <row r="76" spans="1:4" ht="6.75" customHeight="1" x14ac:dyDescent="0.2">
      <c r="A76" s="6"/>
    </row>
    <row r="77" spans="1:4" x14ac:dyDescent="0.2">
      <c r="A77" s="2" t="s">
        <v>44</v>
      </c>
      <c r="C77" s="17">
        <f>[1]ER!$Q$14</f>
        <v>27691</v>
      </c>
    </row>
    <row r="78" spans="1:4" x14ac:dyDescent="0.2">
      <c r="A78" s="2" t="s">
        <v>45</v>
      </c>
      <c r="C78" s="17">
        <f>[1]ER!$Q$15+[1]ER!$Q$16+[1]ER!$Q$18</f>
        <v>7126.0000000000009</v>
      </c>
    </row>
    <row r="79" spans="1:4" x14ac:dyDescent="0.2">
      <c r="A79" s="2" t="s">
        <v>46</v>
      </c>
      <c r="C79" s="17">
        <f>[1]ER!$Q$17</f>
        <v>2402</v>
      </c>
    </row>
    <row r="80" spans="1:4" x14ac:dyDescent="0.2">
      <c r="A80" s="2" t="s">
        <v>47</v>
      </c>
      <c r="C80" s="17">
        <f>[1]ER!$Q$19</f>
        <v>37</v>
      </c>
    </row>
    <row r="81" spans="1:4" ht="6.75" customHeight="1" x14ac:dyDescent="0.2">
      <c r="A81" s="6"/>
    </row>
    <row r="82" spans="1:4" x14ac:dyDescent="0.2">
      <c r="A82" s="3" t="s">
        <v>48</v>
      </c>
      <c r="C82" s="9">
        <f>SUM(C77:C81)</f>
        <v>37256</v>
      </c>
      <c r="D82" s="13"/>
    </row>
    <row r="83" spans="1:4" x14ac:dyDescent="0.2">
      <c r="A83" s="3" t="s">
        <v>49</v>
      </c>
      <c r="C83" s="9">
        <f>+C75-C82</f>
        <v>5946</v>
      </c>
      <c r="D83" s="13"/>
    </row>
    <row r="84" spans="1:4" ht="6.75" customHeight="1" x14ac:dyDescent="0.2">
      <c r="A84" s="6"/>
    </row>
    <row r="85" spans="1:4" x14ac:dyDescent="0.2">
      <c r="A85" s="2" t="s">
        <v>50</v>
      </c>
      <c r="C85" s="17">
        <f>[1]ER!$Q$23</f>
        <v>0</v>
      </c>
    </row>
    <row r="86" spans="1:4" x14ac:dyDescent="0.2">
      <c r="A86" s="2" t="s">
        <v>51</v>
      </c>
      <c r="C86" s="17">
        <f>-[1]ER!$Q$24</f>
        <v>784</v>
      </c>
    </row>
    <row r="87" spans="1:4" x14ac:dyDescent="0.2">
      <c r="A87" s="2" t="s">
        <v>52</v>
      </c>
      <c r="C87" s="17">
        <f>[1]ER!$Q$25</f>
        <v>0</v>
      </c>
    </row>
    <row r="88" spans="1:4" ht="6.75" customHeight="1" x14ac:dyDescent="0.2">
      <c r="A88" s="6"/>
    </row>
    <row r="89" spans="1:4" x14ac:dyDescent="0.2">
      <c r="A89" s="3" t="s">
        <v>53</v>
      </c>
      <c r="C89" s="9">
        <f>+C83+C85-C86</f>
        <v>5162</v>
      </c>
      <c r="D89" s="13"/>
    </row>
    <row r="90" spans="1:4" ht="6.75" customHeight="1" x14ac:dyDescent="0.2">
      <c r="A90" s="6"/>
    </row>
    <row r="91" spans="1:4" x14ac:dyDescent="0.2">
      <c r="A91" s="2" t="s">
        <v>54</v>
      </c>
      <c r="C91" s="17">
        <f>-[1]ER!$Q$27</f>
        <v>1779</v>
      </c>
    </row>
    <row r="92" spans="1:4" x14ac:dyDescent="0.2">
      <c r="A92" s="2" t="s">
        <v>55</v>
      </c>
      <c r="C92" s="17"/>
    </row>
    <row r="93" spans="1:4" x14ac:dyDescent="0.2">
      <c r="A93" s="2" t="s">
        <v>56</v>
      </c>
      <c r="C93" s="17">
        <f>[1]ER!$Q$32</f>
        <v>43</v>
      </c>
    </row>
    <row r="94" spans="1:4" x14ac:dyDescent="0.2">
      <c r="A94" s="6"/>
    </row>
    <row r="95" spans="1:4" x14ac:dyDescent="0.2">
      <c r="A95" s="3" t="s">
        <v>57</v>
      </c>
      <c r="C95" s="9">
        <f>+C89-C91-C93</f>
        <v>3340</v>
      </c>
      <c r="D95" s="13"/>
    </row>
    <row r="98" spans="1:3" x14ac:dyDescent="0.2">
      <c r="A98" s="10"/>
      <c r="C98" s="7">
        <f>+C95-C58</f>
        <v>0</v>
      </c>
    </row>
    <row r="99" spans="1:3" x14ac:dyDescent="0.2">
      <c r="C99" s="10">
        <f>-[1]ER!$Q$31+C95</f>
        <v>0</v>
      </c>
    </row>
  </sheetData>
  <mergeCells count="4">
    <mergeCell ref="A2:D2"/>
    <mergeCell ref="A3:D3"/>
    <mergeCell ref="A67:D67"/>
    <mergeCell ref="A68:D68"/>
  </mergeCells>
  <phoneticPr fontId="0" type="noConversion"/>
  <pageMargins left="0.75" right="0.75" top="1.17" bottom="0.56000000000000005" header="0" footer="0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Hazel Vanessa Duke</cp:lastModifiedBy>
  <cp:lastPrinted>2018-06-12T16:08:42Z</cp:lastPrinted>
  <dcterms:created xsi:type="dcterms:W3CDTF">2008-03-26T01:30:43Z</dcterms:created>
  <dcterms:modified xsi:type="dcterms:W3CDTF">2018-06-12T16:08:47Z</dcterms:modified>
</cp:coreProperties>
</file>