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xlnm.Print_Area" localSheetId="0">BG!$A$1:$C$65</definedName>
    <definedName name="_xlnm.Print_Area" localSheetId="1">ER!$A$1:$C$57</definedName>
  </definedNames>
  <calcPr calcId="125725"/>
</workbook>
</file>

<file path=xl/calcChain.xml><?xml version="1.0" encoding="utf-8"?>
<calcChain xmlns="http://schemas.openxmlformats.org/spreadsheetml/2006/main">
  <c r="C50" i="2"/>
  <c r="C49"/>
  <c r="C45"/>
  <c r="C40"/>
  <c r="C39"/>
  <c r="C38"/>
  <c r="C37"/>
  <c r="C41" s="1"/>
  <c r="C35"/>
  <c r="C34"/>
  <c r="C28"/>
  <c r="C27"/>
  <c r="C26"/>
  <c r="C25"/>
  <c r="C24"/>
  <c r="C29" s="1"/>
  <c r="C18"/>
  <c r="C17"/>
  <c r="C16"/>
  <c r="C19" s="1"/>
  <c r="C11"/>
  <c r="C10"/>
  <c r="C9"/>
  <c r="C8"/>
  <c r="C12" s="1"/>
  <c r="B8"/>
  <c r="B7"/>
  <c r="C63" i="1"/>
  <c r="C62"/>
  <c r="C60"/>
  <c r="C59"/>
  <c r="C58"/>
  <c r="C57"/>
  <c r="C56"/>
  <c r="C55"/>
  <c r="C54"/>
  <c r="C64" s="1"/>
  <c r="C53"/>
  <c r="C52"/>
  <c r="C51"/>
  <c r="C47"/>
  <c r="C46"/>
  <c r="C45"/>
  <c r="C44"/>
  <c r="C43"/>
  <c r="C42"/>
  <c r="C41"/>
  <c r="C40" s="1"/>
  <c r="C39"/>
  <c r="C38"/>
  <c r="C37"/>
  <c r="C36"/>
  <c r="C35"/>
  <c r="C34"/>
  <c r="C33"/>
  <c r="C32"/>
  <c r="C31"/>
  <c r="C30"/>
  <c r="C29" s="1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 s="1"/>
  <c r="C26" s="1"/>
  <c r="B7"/>
  <c r="C21" i="2" l="1"/>
  <c r="C31" s="1"/>
  <c r="C43" s="1"/>
  <c r="C47" s="1"/>
  <c r="C52" s="1"/>
  <c r="C48" i="1"/>
  <c r="C65" s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<sst xmlns="http://schemas.openxmlformats.org/spreadsheetml/2006/main" count="99" uniqueCount="96">
  <si>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</si>
  <si>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BALANCE GENERAL AL 30 DE ABRIL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</si>
  <si>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</si>
  <si>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</si>
  <si>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</si>
  <si>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</si>
  <si>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</si>
  <si>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</si>
  <si>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</si>
  <si>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</si>
  <si>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</si>
  <si>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</si>
  <si>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</si>
  <si>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</si>
  <si>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</si>
  <si>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</si>
  <si>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</si>
  <si>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</si>
  <si>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</si>
  <si>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</si>
  <si>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</si>
  <si>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</si>
  <si>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</si>
  <si>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</si>
  <si>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</si>
  <si>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</si>
  <si>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</si>
  <si>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</si>
  <si>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</si>
  <si>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</si>
  <si>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</si>
  <si>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</si>
  <si>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</si>
  <si>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</si>
  <si>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</si>
  <si>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</si>
  <si>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</si>
  <si>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</si>
  <si>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</si>
  <si>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</si>
  <si>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</si>
  <si>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</si>
  <si>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</si>
  <si>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</si>
  <si>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</si>
  <si>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</si>
  <si>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</si>
  <si>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</si>
  <si>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</si>
  <si>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</si>
  <si>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</si>
  <si>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</si>
  <si>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</si>
  <si>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</si>
  <si>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</si>
  <si>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</si>
  <si>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</si>
  <si>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</si>
  <si>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</si>
  <si>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</si>
  <si>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30 DE ABRIL DE 2018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</si>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</sst>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4" fontId="3" fillId="0" borderId="0" xfId="1" applyFont="1"/>
    <xf numFmtId="0" fontId="4" fillId="0" borderId="0" xfId="0" applyFont="1"/>
    <xf numFmtId="44" fontId="4" fillId="0" borderId="0" xfId="1" applyFont="1"/>
    <xf numFmtId="4" fontId="0" fillId="0" borderId="0" xfId="0" applyNumberFormat="1" applyFill="1"/>
    <xf numFmtId="0" fontId="3" fillId="0" borderId="0" xfId="0" applyFont="1" applyFill="1"/>
    <xf numFmtId="44" fontId="0" fillId="0" borderId="0" xfId="0" applyNumberFormat="1"/>
    <xf numFmtId="4" fontId="0" fillId="0" borderId="0" xfId="0" applyNumberFormat="1"/>
    <xf numFmtId="44" fontId="3" fillId="0" borderId="0" xfId="1" applyFont="1" applyFill="1"/>
    <xf numFmtId="44" fontId="4" fillId="0" borderId="0" xfId="0" applyNumberFormat="1" applyFont="1"/>
    <xf numFmtId="0" fontId="4" fillId="0" borderId="0" xfId="0" applyFont="1" applyFill="1"/>
    <xf numFmtId="0" fontId="2" fillId="0" borderId="0" xfId="0" applyFont="1"/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-abri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220.49950999999999</v>
          </cell>
        </row>
      </sheetData>
      <sheetData sheetId="2">
        <row r="8">
          <cell r="G8">
            <v>700</v>
          </cell>
        </row>
        <row r="15">
          <cell r="G15">
            <v>17154.97</v>
          </cell>
        </row>
        <row r="78">
          <cell r="G78">
            <v>19909.490000000002</v>
          </cell>
        </row>
        <row r="124">
          <cell r="G124">
            <v>3231453.52</v>
          </cell>
        </row>
        <row r="263">
          <cell r="G263">
            <v>44925.31</v>
          </cell>
        </row>
        <row r="349">
          <cell r="G349">
            <v>3446.65</v>
          </cell>
        </row>
        <row r="465">
          <cell r="G465">
            <v>20802.2</v>
          </cell>
        </row>
        <row r="512">
          <cell r="G512">
            <v>11660.16</v>
          </cell>
        </row>
        <row r="522">
          <cell r="G522">
            <v>81392.52</v>
          </cell>
        </row>
        <row r="584">
          <cell r="G584">
            <v>1126012.47</v>
          </cell>
        </row>
        <row r="599">
          <cell r="G599">
            <v>71949.72</v>
          </cell>
        </row>
        <row r="632">
          <cell r="G632">
            <v>51973.02</v>
          </cell>
        </row>
        <row r="640">
          <cell r="G640">
            <v>0</v>
          </cell>
        </row>
        <row r="699">
          <cell r="G699">
            <v>0</v>
          </cell>
        </row>
        <row r="728">
          <cell r="G728">
            <v>0</v>
          </cell>
        </row>
        <row r="753">
          <cell r="G753">
            <v>14754.45</v>
          </cell>
        </row>
        <row r="764">
          <cell r="G764">
            <v>0</v>
          </cell>
        </row>
        <row r="767">
          <cell r="G767">
            <v>0</v>
          </cell>
        </row>
        <row r="789">
          <cell r="G789">
            <v>-3935.6</v>
          </cell>
        </row>
        <row r="800">
          <cell r="G800">
            <v>-1590.84</v>
          </cell>
        </row>
        <row r="810">
          <cell r="G810">
            <v>0</v>
          </cell>
        </row>
        <row r="843">
          <cell r="G843">
            <v>-72505.649999999994</v>
          </cell>
        </row>
        <row r="893">
          <cell r="G893">
            <v>-129835.66</v>
          </cell>
        </row>
        <row r="904">
          <cell r="G904">
            <v>-15589.5</v>
          </cell>
        </row>
        <row r="916">
          <cell r="G916">
            <v>0</v>
          </cell>
        </row>
        <row r="919">
          <cell r="G919">
            <v>0</v>
          </cell>
        </row>
        <row r="922">
          <cell r="G922">
            <v>0</v>
          </cell>
        </row>
        <row r="925">
          <cell r="G925">
            <v>0</v>
          </cell>
        </row>
        <row r="931">
          <cell r="G931">
            <v>0</v>
          </cell>
        </row>
        <row r="936">
          <cell r="G936">
            <v>0</v>
          </cell>
        </row>
        <row r="938">
          <cell r="G938">
            <v>-6628.69</v>
          </cell>
        </row>
        <row r="942">
          <cell r="G942">
            <v>0</v>
          </cell>
        </row>
        <row r="947">
          <cell r="G947">
            <v>-90143.5</v>
          </cell>
        </row>
        <row r="950">
          <cell r="G950">
            <v>0</v>
          </cell>
        </row>
        <row r="962">
          <cell r="G962">
            <v>-18813.650000000001</v>
          </cell>
        </row>
        <row r="969">
          <cell r="G969">
            <v>-3200000</v>
          </cell>
        </row>
        <row r="978">
          <cell r="G978">
            <v>0</v>
          </cell>
        </row>
        <row r="981">
          <cell r="G981">
            <v>-800000</v>
          </cell>
        </row>
        <row r="982">
          <cell r="G982">
            <v>-800000</v>
          </cell>
        </row>
        <row r="995">
          <cell r="G995">
            <v>129039.67</v>
          </cell>
        </row>
        <row r="996">
          <cell r="G996">
            <v>0</v>
          </cell>
        </row>
        <row r="999">
          <cell r="G999">
            <v>0</v>
          </cell>
        </row>
        <row r="1001">
          <cell r="G1001">
            <v>0</v>
          </cell>
        </row>
        <row r="1011">
          <cell r="G1011">
            <v>0</v>
          </cell>
        </row>
        <row r="1015">
          <cell r="G1015">
            <v>-265631.55</v>
          </cell>
        </row>
        <row r="1039">
          <cell r="G1039">
            <v>34657.949999999997</v>
          </cell>
        </row>
        <row r="1068">
          <cell r="G1068">
            <v>380306.16</v>
          </cell>
        </row>
        <row r="1142">
          <cell r="G1142">
            <v>29957.24</v>
          </cell>
        </row>
        <row r="1189">
          <cell r="G1189">
            <v>0</v>
          </cell>
        </row>
        <row r="1194">
          <cell r="G1194">
            <v>17.14</v>
          </cell>
        </row>
        <row r="1220">
          <cell r="G1220">
            <v>0</v>
          </cell>
        </row>
        <row r="1227">
          <cell r="G1227">
            <v>0</v>
          </cell>
        </row>
        <row r="1230">
          <cell r="G1230">
            <v>10.3</v>
          </cell>
        </row>
        <row r="1238">
          <cell r="G1238">
            <v>0</v>
          </cell>
        </row>
        <row r="1246">
          <cell r="G1246">
            <v>0</v>
          </cell>
        </row>
        <row r="1270">
          <cell r="G1270">
            <v>4430.5</v>
          </cell>
        </row>
        <row r="1280">
          <cell r="G1280">
            <v>-440025.11</v>
          </cell>
        </row>
        <row r="1296">
          <cell r="G1296">
            <v>-47825</v>
          </cell>
        </row>
        <row r="1335">
          <cell r="G1335">
            <v>-110</v>
          </cell>
        </row>
        <row r="1371">
          <cell r="G1371">
            <v>-66229.14</v>
          </cell>
        </row>
        <row r="1385">
          <cell r="G1385">
            <v>0</v>
          </cell>
        </row>
        <row r="1390">
          <cell r="G1390">
            <v>-114893.53</v>
          </cell>
        </row>
        <row r="1422">
          <cell r="G1422">
            <v>-232.81</v>
          </cell>
        </row>
        <row r="1426">
          <cell r="G1426">
            <v>0</v>
          </cell>
        </row>
        <row r="1433">
          <cell r="G1433">
            <v>-21.21</v>
          </cell>
        </row>
        <row r="1437">
          <cell r="G1437">
            <v>-542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zoomScaleNormal="100" zoomScaleSheetLayoutView="100" workbookViewId="0">
      <selection activeCell="B74" sqref="B74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3431.4448199999997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17.154970000000002</v>
      </c>
    </row>
    <row r="9" spans="1:3" ht="15.75">
      <c r="A9" s="1">
        <v>112</v>
      </c>
      <c r="B9" s="1" t="s">
        <v>6</v>
      </c>
      <c r="C9" s="2">
        <f>[2]DATA!G78/1000</f>
        <v>19.909490000000002</v>
      </c>
    </row>
    <row r="10" spans="1:3" ht="15.75">
      <c r="A10" s="1">
        <v>113</v>
      </c>
      <c r="B10" s="1" t="s">
        <v>7</v>
      </c>
      <c r="C10" s="2">
        <f>[2]DATA!G124/1000</f>
        <v>3231.45352</v>
      </c>
    </row>
    <row r="11" spans="1:3" ht="15.75">
      <c r="A11" s="1">
        <v>114</v>
      </c>
      <c r="B11" s="1" t="s">
        <v>8</v>
      </c>
      <c r="C11" s="2">
        <f>[2]DATA!G263/1000</f>
        <v>44.925309999999996</v>
      </c>
    </row>
    <row r="12" spans="1:3" ht="15.75">
      <c r="A12" s="1">
        <v>115</v>
      </c>
      <c r="B12" s="1" t="s">
        <v>9</v>
      </c>
      <c r="C12" s="2">
        <f>[2]DATA!G349/1000</f>
        <v>3.44665</v>
      </c>
    </row>
    <row r="13" spans="1:3" ht="15.75">
      <c r="A13" s="1">
        <v>116</v>
      </c>
      <c r="B13" s="1" t="s">
        <v>10</v>
      </c>
      <c r="C13" s="2">
        <f>[2]DATA!G465/1000</f>
        <v>20.802199999999999</v>
      </c>
    </row>
    <row r="14" spans="1:3" ht="15.75">
      <c r="A14" s="1">
        <v>117</v>
      </c>
      <c r="B14" s="1" t="s">
        <v>11</v>
      </c>
      <c r="C14" s="2">
        <f>[2]DATA!G512/1000</f>
        <v>11.660159999999999</v>
      </c>
    </row>
    <row r="15" spans="1:3" ht="15.75">
      <c r="A15" s="1">
        <v>118</v>
      </c>
      <c r="B15" s="1" t="s">
        <v>12</v>
      </c>
      <c r="C15" s="2">
        <f>[2]DATA!G522/1000</f>
        <v>81.392520000000005</v>
      </c>
    </row>
    <row r="16" spans="1:3" ht="15.75">
      <c r="A16" s="1">
        <v>12</v>
      </c>
      <c r="B16" s="1" t="s">
        <v>13</v>
      </c>
      <c r="C16" s="2">
        <f>SUM(C17:C25)</f>
        <v>1264.6896599999998</v>
      </c>
    </row>
    <row r="17" spans="1:6" ht="15.75">
      <c r="A17" s="1">
        <v>120</v>
      </c>
      <c r="B17" s="1" t="s">
        <v>14</v>
      </c>
      <c r="C17" s="2">
        <f>[2]DATA!G584/1000</f>
        <v>1126.0124699999999</v>
      </c>
    </row>
    <row r="18" spans="1:6" ht="15.75">
      <c r="A18" s="1">
        <v>121</v>
      </c>
      <c r="B18" s="1" t="s">
        <v>15</v>
      </c>
      <c r="C18" s="2">
        <f>[2]DATA!G599/1000</f>
        <v>71.949719999999999</v>
      </c>
    </row>
    <row r="19" spans="1:6" ht="15.75">
      <c r="A19" s="1">
        <v>122</v>
      </c>
      <c r="B19" s="1" t="s">
        <v>16</v>
      </c>
      <c r="C19" s="2">
        <f>[2]DATA!G632/1000</f>
        <v>51.973019999999998</v>
      </c>
    </row>
    <row r="20" spans="1:6" ht="15.75">
      <c r="A20" s="1">
        <v>123</v>
      </c>
      <c r="B20" s="1" t="s">
        <v>17</v>
      </c>
      <c r="C20" s="2">
        <f>[2]DATA!G640/1000</f>
        <v>0</v>
      </c>
    </row>
    <row r="21" spans="1:6" ht="15.75">
      <c r="A21" s="1">
        <v>124</v>
      </c>
      <c r="B21" s="1" t="s">
        <v>18</v>
      </c>
      <c r="C21" s="2">
        <f>[2]DATA!G699/1000</f>
        <v>0</v>
      </c>
    </row>
    <row r="22" spans="1:6" ht="15.75">
      <c r="A22" s="1">
        <v>125</v>
      </c>
      <c r="B22" s="1" t="s">
        <v>19</v>
      </c>
      <c r="C22" s="2">
        <f>[2]DATA!G728/1000</f>
        <v>0</v>
      </c>
    </row>
    <row r="23" spans="1:6" ht="15.75">
      <c r="A23" s="1">
        <v>126</v>
      </c>
      <c r="B23" s="1" t="s">
        <v>20</v>
      </c>
      <c r="C23" s="2">
        <f>[2]DATA!G753/1000</f>
        <v>14.75445</v>
      </c>
    </row>
    <row r="24" spans="1:6" ht="15.75">
      <c r="A24" s="1">
        <v>127</v>
      </c>
      <c r="B24" s="1" t="s">
        <v>21</v>
      </c>
      <c r="C24" s="2">
        <f>[2]DATA!G764</f>
        <v>0</v>
      </c>
    </row>
    <row r="25" spans="1:6" ht="15.75">
      <c r="A25" s="1">
        <v>128</v>
      </c>
      <c r="B25" s="1" t="s">
        <v>22</v>
      </c>
      <c r="C25" s="2">
        <f>[2]DATA!G767</f>
        <v>0</v>
      </c>
    </row>
    <row r="26" spans="1:6" ht="15.75">
      <c r="A26" s="1"/>
      <c r="B26" s="3" t="s">
        <v>23</v>
      </c>
      <c r="C26" s="4">
        <f>C6+C16</f>
        <v>4696.1344799999997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223.45724999999996</v>
      </c>
    </row>
    <row r="30" spans="1:6" ht="15.75">
      <c r="A30" s="1">
        <v>210</v>
      </c>
      <c r="B30" s="6" t="s">
        <v>26</v>
      </c>
      <c r="C30" s="2">
        <f>-[2]DATA!G789/1000</f>
        <v>3.9356</v>
      </c>
    </row>
    <row r="31" spans="1:6" ht="15.75">
      <c r="A31" s="1">
        <v>211</v>
      </c>
      <c r="B31" s="1" t="s">
        <v>27</v>
      </c>
      <c r="C31" s="2">
        <f>-[2]DATA!G800/1000</f>
        <v>1.5908399999999998</v>
      </c>
    </row>
    <row r="32" spans="1:6" ht="15.75">
      <c r="A32" s="1">
        <v>212</v>
      </c>
      <c r="B32" s="1" t="s">
        <v>28</v>
      </c>
      <c r="C32" s="2">
        <f>[2]DATA!G810/1000</f>
        <v>0</v>
      </c>
    </row>
    <row r="33" spans="1:9" ht="15.75">
      <c r="A33" s="1">
        <v>213</v>
      </c>
      <c r="B33" s="1" t="s">
        <v>29</v>
      </c>
      <c r="C33" s="2">
        <f>-[2]DATA!G843/1000</f>
        <v>72.505649999999989</v>
      </c>
    </row>
    <row r="34" spans="1:9" ht="15.75">
      <c r="A34" s="1">
        <v>214</v>
      </c>
      <c r="B34" s="1" t="s">
        <v>30</v>
      </c>
      <c r="C34" s="2">
        <f>-[2]DATA!G893/1000</f>
        <v>129.83565999999999</v>
      </c>
      <c r="F34" s="7"/>
    </row>
    <row r="35" spans="1:9" ht="15.75">
      <c r="A35" s="1">
        <v>215</v>
      </c>
      <c r="B35" s="1" t="s">
        <v>31</v>
      </c>
      <c r="C35" s="2">
        <f>-[2]DATA!G904/1000</f>
        <v>15.589499999999999</v>
      </c>
    </row>
    <row r="36" spans="1:9" ht="15.75">
      <c r="A36" s="1">
        <v>216</v>
      </c>
      <c r="B36" s="1" t="s">
        <v>32</v>
      </c>
      <c r="C36" s="2">
        <f>[2]DATA!G916</f>
        <v>0</v>
      </c>
    </row>
    <row r="37" spans="1:9" ht="15.75">
      <c r="A37" s="1">
        <v>217</v>
      </c>
      <c r="B37" s="1" t="s">
        <v>33</v>
      </c>
      <c r="C37" s="2">
        <f>[2]DATA!G919</f>
        <v>0</v>
      </c>
    </row>
    <row r="38" spans="1:9" ht="15.75">
      <c r="A38" s="1">
        <v>218</v>
      </c>
      <c r="B38" s="1" t="s">
        <v>34</v>
      </c>
      <c r="C38" s="2">
        <f>[2]DATA!G922</f>
        <v>0</v>
      </c>
    </row>
    <row r="39" spans="1:9" ht="15.75">
      <c r="A39" s="1">
        <v>219</v>
      </c>
      <c r="B39" s="1" t="s">
        <v>35</v>
      </c>
      <c r="C39" s="2">
        <f>[2]DATA!G925</f>
        <v>0</v>
      </c>
    </row>
    <row r="40" spans="1:9" ht="15.75">
      <c r="A40" s="1">
        <v>22</v>
      </c>
      <c r="B40" s="1" t="s">
        <v>36</v>
      </c>
      <c r="C40" s="2">
        <f>SUM(C41:C47)</f>
        <v>115.58584000000002</v>
      </c>
    </row>
    <row r="41" spans="1:9" ht="15.75">
      <c r="A41" s="1">
        <v>220</v>
      </c>
      <c r="B41" s="1" t="s">
        <v>37</v>
      </c>
      <c r="C41" s="2">
        <f>[2]DATA!G931</f>
        <v>0</v>
      </c>
    </row>
    <row r="42" spans="1:9" ht="15.75">
      <c r="A42" s="1">
        <v>221</v>
      </c>
      <c r="B42" s="1" t="s">
        <v>38</v>
      </c>
      <c r="C42" s="2">
        <f>-[2]DATA!G938/1000</f>
        <v>6.6286899999999997</v>
      </c>
    </row>
    <row r="43" spans="1:9" ht="15.75">
      <c r="A43" s="1">
        <v>222</v>
      </c>
      <c r="B43" s="1" t="s">
        <v>39</v>
      </c>
      <c r="C43" s="2">
        <f>[2]DATA!G942</f>
        <v>0</v>
      </c>
    </row>
    <row r="44" spans="1:9" ht="15.75">
      <c r="A44" s="1">
        <v>223</v>
      </c>
      <c r="B44" s="1" t="s">
        <v>40</v>
      </c>
      <c r="C44" s="2">
        <f>-[2]DATA!G947/1000</f>
        <v>90.143500000000003</v>
      </c>
    </row>
    <row r="45" spans="1:9" ht="15.75">
      <c r="A45" s="1">
        <v>224</v>
      </c>
      <c r="B45" s="1" t="s">
        <v>41</v>
      </c>
      <c r="C45" s="2">
        <f>[2]DATA!G950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-[2]DATA!G962/1000</f>
        <v>18.813650000000003</v>
      </c>
    </row>
    <row r="48" spans="1:9" ht="15.75">
      <c r="A48" s="1"/>
      <c r="B48" s="3" t="s">
        <v>44</v>
      </c>
      <c r="C48" s="2">
        <f>C29+C40</f>
        <v>339.04309000000001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-[2]DATA!G969/1000</f>
        <v>3200</v>
      </c>
      <c r="I51" s="5"/>
    </row>
    <row r="52" spans="1:9" ht="15.75">
      <c r="A52" s="1">
        <v>310</v>
      </c>
      <c r="B52" s="1" t="s">
        <v>47</v>
      </c>
      <c r="C52" s="2">
        <f>-[2]DATA!G969/1000</f>
        <v>3200</v>
      </c>
      <c r="I52" s="7"/>
    </row>
    <row r="53" spans="1:9" ht="15.75">
      <c r="A53" s="1">
        <v>311</v>
      </c>
      <c r="B53" s="1" t="s">
        <v>48</v>
      </c>
      <c r="C53" s="2">
        <f>[2]DATA!G978</f>
        <v>0</v>
      </c>
      <c r="I53" s="8"/>
    </row>
    <row r="54" spans="1:9" ht="15.75">
      <c r="A54" s="1">
        <v>32</v>
      </c>
      <c r="B54" s="1" t="s">
        <v>49</v>
      </c>
      <c r="C54" s="2">
        <f>-[2]DATA!G981/1000</f>
        <v>800</v>
      </c>
    </row>
    <row r="55" spans="1:9" ht="15.75">
      <c r="A55" s="1">
        <v>320</v>
      </c>
      <c r="B55" s="1" t="s">
        <v>49</v>
      </c>
      <c r="C55" s="2">
        <f>-[2]DATA!G982/1000</f>
        <v>800</v>
      </c>
    </row>
    <row r="56" spans="1:9" ht="15.75">
      <c r="A56" s="1">
        <v>33</v>
      </c>
      <c r="B56" s="1" t="s">
        <v>50</v>
      </c>
      <c r="C56" s="2">
        <f>-[2]DATA!G995/1000</f>
        <v>-129.03967</v>
      </c>
    </row>
    <row r="57" spans="1:9" ht="15.75">
      <c r="A57" s="1">
        <v>330</v>
      </c>
      <c r="B57" s="1" t="s">
        <v>51</v>
      </c>
      <c r="C57" s="2">
        <f>[2]DATA!G996</f>
        <v>0</v>
      </c>
    </row>
    <row r="58" spans="1:9" ht="15.75">
      <c r="A58" s="1">
        <v>331</v>
      </c>
      <c r="B58" s="1" t="s">
        <v>52</v>
      </c>
      <c r="C58" s="2">
        <f>[2]DATA!G999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-[2]DATA!G1001/1002</f>
        <v>0</v>
      </c>
    </row>
    <row r="60" spans="1:9" ht="15.75">
      <c r="A60" s="1">
        <v>333</v>
      </c>
      <c r="B60" s="1" t="s">
        <v>54</v>
      </c>
      <c r="C60" s="2">
        <f>[2]DATA!G1011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-[2]DATA!G1015/1000</f>
        <v>265.63155</v>
      </c>
    </row>
    <row r="63" spans="1:9" ht="15.75">
      <c r="A63" s="1">
        <v>341</v>
      </c>
      <c r="B63" s="1" t="s">
        <v>57</v>
      </c>
      <c r="C63" s="9">
        <f>[2]ER!C52-0.02</f>
        <v>220.47950999999998</v>
      </c>
    </row>
    <row r="64" spans="1:9" ht="15.75">
      <c r="A64" s="1"/>
      <c r="B64" s="3" t="s">
        <v>58</v>
      </c>
      <c r="C64" s="2">
        <f>C51+C54+C56+C62+C63</f>
        <v>4357.0713900000001</v>
      </c>
      <c r="E64" s="7"/>
    </row>
    <row r="65" spans="1:3" ht="15.75">
      <c r="A65" s="1"/>
      <c r="B65" s="3" t="s">
        <v>59</v>
      </c>
      <c r="C65" s="10">
        <f>C48+C64+0.02</f>
        <v>4696.1344800000006</v>
      </c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view="pageBreakPreview" zoomScaleNormal="100" zoomScaleSheetLayoutView="100" workbookViewId="0">
      <selection activeCell="B23" sqref="B23"/>
    </sheetView>
  </sheetViews>
  <sheetFormatPr baseColWidth="10" defaultRowHeight="15"/>
  <cols>
    <col min="1" max="1" width="11.5703125" bestFit="1" customWidth="1"/>
    <col min="2" max="2" width="83.140625" customWidth="1"/>
    <col min="3" max="3" width="15.140625" bestFit="1" customWidth="1"/>
    <col min="6" max="6" width="13.28515625" bestFit="1" customWidth="1"/>
  </cols>
  <sheetData>
    <row r="1" spans="1:6" ht="15.75">
      <c r="A1" s="1" t="s">
        <v>0</v>
      </c>
      <c r="B1" s="1"/>
      <c r="C1" s="1"/>
    </row>
    <row r="2" spans="1:6" ht="15.75">
      <c r="A2" s="1" t="s">
        <v>60</v>
      </c>
      <c r="B2" s="1"/>
      <c r="C2" s="1"/>
    </row>
    <row r="3" spans="1:6" ht="15.75">
      <c r="A3" s="1" t="s">
        <v>2</v>
      </c>
      <c r="B3" s="1"/>
      <c r="C3" s="1"/>
    </row>
    <row r="4" spans="1:6" ht="15.75">
      <c r="A4" s="1"/>
      <c r="B4" s="1"/>
      <c r="C4" s="1"/>
    </row>
    <row r="5" spans="1:6" ht="15.75">
      <c r="A5" s="1"/>
      <c r="B5" s="1"/>
      <c r="C5" s="1"/>
    </row>
    <row r="6" spans="1:6" ht="15.75">
      <c r="A6" s="1">
        <v>5</v>
      </c>
      <c r="B6" s="1" t="s">
        <v>61</v>
      </c>
      <c r="C6" s="1"/>
      <c r="F6" s="7"/>
    </row>
    <row r="7" spans="1:6" ht="15.75">
      <c r="A7" s="1">
        <v>51</v>
      </c>
      <c r="B7" s="1" t="str">
        <f>[1]Hoja2!$B$1254</f>
        <v>INGRESOS DE OPERACIÓN</v>
      </c>
      <c r="C7" s="2"/>
      <c r="F7" s="7"/>
    </row>
    <row r="8" spans="1:6" ht="15.75">
      <c r="A8" s="1">
        <v>510</v>
      </c>
      <c r="B8" s="6" t="str">
        <f>[1]Hoja2!$B$1255</f>
        <v>INGRESOS POR OPERACIONES BURSÁTILES Y SERVICIOS DE COMPENSACION Y LIQUIDACIÓN.</v>
      </c>
      <c r="C8" s="2">
        <f>-[2]DATA!G1280/1000</f>
        <v>440.02510999999998</v>
      </c>
      <c r="F8" s="7"/>
    </row>
    <row r="9" spans="1:6" ht="15.75">
      <c r="A9" s="1">
        <v>511</v>
      </c>
      <c r="B9" s="1" t="s">
        <v>62</v>
      </c>
      <c r="C9" s="2">
        <f>-[2]DATA!G1296/1000</f>
        <v>47.825000000000003</v>
      </c>
    </row>
    <row r="10" spans="1:6" ht="15.75">
      <c r="A10" s="1">
        <v>512</v>
      </c>
      <c r="B10" s="1" t="s">
        <v>63</v>
      </c>
      <c r="C10" s="2">
        <f>-[2]DATA!G1335/1000</f>
        <v>0.11</v>
      </c>
      <c r="F10" s="5"/>
    </row>
    <row r="11" spans="1:6" ht="15.75">
      <c r="A11" s="1">
        <v>513</v>
      </c>
      <c r="B11" s="6" t="s">
        <v>64</v>
      </c>
      <c r="C11" s="2">
        <f>-[2]DATA!G1371/1000</f>
        <v>66.229140000000001</v>
      </c>
      <c r="F11" s="5"/>
    </row>
    <row r="12" spans="1:6" ht="15.75">
      <c r="A12" s="1"/>
      <c r="B12" s="11" t="s">
        <v>65</v>
      </c>
      <c r="C12" s="2">
        <f>SUM(C8:C11)</f>
        <v>554.18925000000002</v>
      </c>
      <c r="F12" s="8"/>
    </row>
    <row r="13" spans="1:6" ht="15.75">
      <c r="A13" s="1"/>
      <c r="B13" s="1"/>
      <c r="C13" s="2"/>
    </row>
    <row r="14" spans="1:6" ht="15.75">
      <c r="A14" s="1">
        <v>4</v>
      </c>
      <c r="B14" s="1" t="s">
        <v>66</v>
      </c>
      <c r="C14" s="2"/>
    </row>
    <row r="15" spans="1:6" ht="15.75">
      <c r="A15" s="1">
        <v>41</v>
      </c>
      <c r="B15" s="1" t="s">
        <v>67</v>
      </c>
      <c r="C15" s="2"/>
    </row>
    <row r="16" spans="1:6" ht="15.75">
      <c r="A16" s="1">
        <v>410</v>
      </c>
      <c r="B16" s="1" t="s">
        <v>68</v>
      </c>
      <c r="C16" s="2">
        <f>[2]DATA!G1039/1000</f>
        <v>34.65795</v>
      </c>
    </row>
    <row r="17" spans="1:8" ht="15.75">
      <c r="A17" s="1">
        <v>411</v>
      </c>
      <c r="B17" s="1" t="s">
        <v>69</v>
      </c>
      <c r="C17" s="2">
        <f>[2]DATA!G1068/1000</f>
        <v>380.30615999999998</v>
      </c>
    </row>
    <row r="18" spans="1:8" ht="15.75">
      <c r="A18" s="1">
        <v>412</v>
      </c>
      <c r="B18" s="1" t="s">
        <v>70</v>
      </c>
      <c r="C18" s="2">
        <f>[2]DATA!G1142/1000</f>
        <v>29.957240000000002</v>
      </c>
    </row>
    <row r="19" spans="1:8" ht="15.75">
      <c r="A19" s="1"/>
      <c r="B19" s="3" t="s">
        <v>71</v>
      </c>
      <c r="C19" s="2">
        <f>SUM(C16:C18)</f>
        <v>444.92135000000002</v>
      </c>
    </row>
    <row r="20" spans="1:8" ht="15.75">
      <c r="A20" s="1"/>
      <c r="B20" s="1"/>
      <c r="C20" s="2"/>
    </row>
    <row r="21" spans="1:8" ht="15.75">
      <c r="A21" s="1"/>
      <c r="B21" s="1" t="s">
        <v>72</v>
      </c>
      <c r="C21" s="2">
        <f>C12-C19</f>
        <v>109.2679</v>
      </c>
      <c r="F21" s="7"/>
    </row>
    <row r="22" spans="1:8" ht="15.75">
      <c r="A22" s="1"/>
      <c r="B22" s="1"/>
      <c r="C22" s="2"/>
    </row>
    <row r="23" spans="1:8" ht="15.75">
      <c r="A23" s="1">
        <v>52</v>
      </c>
      <c r="B23" s="1" t="s">
        <v>73</v>
      </c>
      <c r="C23" s="2"/>
    </row>
    <row r="24" spans="1:8" ht="15.75">
      <c r="A24" s="1">
        <v>520</v>
      </c>
      <c r="B24" s="1" t="s">
        <v>74</v>
      </c>
      <c r="C24" s="2">
        <f>[2]DATA!G1385</f>
        <v>0</v>
      </c>
    </row>
    <row r="25" spans="1:8" ht="15.75">
      <c r="A25" s="1">
        <v>521</v>
      </c>
      <c r="B25" s="1" t="s">
        <v>75</v>
      </c>
      <c r="C25" s="2">
        <f>-[2]DATA!G1390/1000</f>
        <v>114.89353</v>
      </c>
    </row>
    <row r="26" spans="1:8" ht="15.75">
      <c r="A26" s="1">
        <v>522</v>
      </c>
      <c r="B26" s="1" t="s">
        <v>76</v>
      </c>
      <c r="C26" s="2">
        <f>-[2]DATA!G1422/1000</f>
        <v>0.23280999999999999</v>
      </c>
      <c r="F26" s="7"/>
    </row>
    <row r="27" spans="1:8" ht="15.75">
      <c r="A27" s="1">
        <v>523</v>
      </c>
      <c r="B27" s="1" t="s">
        <v>77</v>
      </c>
      <c r="C27" s="2">
        <f>-[2]DATA!G1426/1000</f>
        <v>0</v>
      </c>
    </row>
    <row r="28" spans="1:8" ht="15.75">
      <c r="A28" s="1">
        <v>524</v>
      </c>
      <c r="B28" s="1" t="s">
        <v>78</v>
      </c>
      <c r="C28" s="2">
        <f>-[2]DATA!G1433/1000</f>
        <v>2.121E-2</v>
      </c>
    </row>
    <row r="29" spans="1:8" ht="15.75">
      <c r="A29" s="1"/>
      <c r="B29" s="3" t="s">
        <v>79</v>
      </c>
      <c r="C29" s="2">
        <f>SUM(C24:C28)</f>
        <v>115.14755</v>
      </c>
      <c r="F29" s="7"/>
    </row>
    <row r="30" spans="1:8" ht="15.75">
      <c r="A30" s="1"/>
      <c r="B30" s="1"/>
      <c r="C30" s="2"/>
    </row>
    <row r="31" spans="1:8" ht="15.75">
      <c r="A31" s="1"/>
      <c r="B31" s="1" t="s">
        <v>80</v>
      </c>
      <c r="C31" s="2">
        <f>C21+C29</f>
        <v>224.41544999999999</v>
      </c>
      <c r="F31" s="7"/>
    </row>
    <row r="32" spans="1:8" ht="15.75">
      <c r="A32" s="1"/>
      <c r="B32" s="1"/>
      <c r="C32" s="2"/>
      <c r="H32" s="12"/>
    </row>
    <row r="33" spans="1:3" ht="15.75">
      <c r="A33" s="1">
        <v>42</v>
      </c>
      <c r="B33" s="1" t="s">
        <v>81</v>
      </c>
      <c r="C33" s="2"/>
    </row>
    <row r="34" spans="1:3" ht="15.75">
      <c r="A34" s="1">
        <v>420</v>
      </c>
      <c r="B34" s="1" t="s">
        <v>82</v>
      </c>
      <c r="C34" s="2">
        <f>[2]DATA!G1189</f>
        <v>0</v>
      </c>
    </row>
    <row r="35" spans="1:3" ht="15.75">
      <c r="A35" s="1">
        <v>421</v>
      </c>
      <c r="B35" s="1" t="s">
        <v>83</v>
      </c>
      <c r="C35" s="2">
        <f>[2]DATA!G1194/1000</f>
        <v>1.7139999999999999E-2</v>
      </c>
    </row>
    <row r="36" spans="1:3" ht="15.75">
      <c r="A36" s="1">
        <v>422</v>
      </c>
      <c r="B36" s="1" t="s">
        <v>84</v>
      </c>
      <c r="C36" s="2">
        <v>0</v>
      </c>
    </row>
    <row r="37" spans="1:3" ht="15.75">
      <c r="A37" s="1">
        <v>423</v>
      </c>
      <c r="B37" s="1" t="s">
        <v>85</v>
      </c>
      <c r="C37" s="2">
        <f>[2]DATA!G1220</f>
        <v>0</v>
      </c>
    </row>
    <row r="38" spans="1:3" ht="15.75">
      <c r="A38" s="1">
        <v>424</v>
      </c>
      <c r="B38" s="1" t="s">
        <v>86</v>
      </c>
      <c r="C38" s="2">
        <f>[2]DATA!G1227</f>
        <v>0</v>
      </c>
    </row>
    <row r="39" spans="1:3" ht="15.75">
      <c r="A39" s="1">
        <v>425</v>
      </c>
      <c r="B39" s="1" t="s">
        <v>87</v>
      </c>
      <c r="C39" s="2">
        <f>[2]DATA!G1230/1000</f>
        <v>1.03E-2</v>
      </c>
    </row>
    <row r="40" spans="1:3" ht="15.75">
      <c r="A40" s="1">
        <v>426</v>
      </c>
      <c r="B40" s="1" t="s">
        <v>88</v>
      </c>
      <c r="C40" s="2">
        <f>[2]DATA!G1238/1000</f>
        <v>0</v>
      </c>
    </row>
    <row r="41" spans="1:3" ht="15.75">
      <c r="A41" s="1"/>
      <c r="B41" s="3" t="s">
        <v>89</v>
      </c>
      <c r="C41" s="2">
        <f>SUM(C34:C40)</f>
        <v>2.7439999999999999E-2</v>
      </c>
    </row>
    <row r="42" spans="1:3" ht="15.75">
      <c r="A42" s="1"/>
      <c r="B42" s="1"/>
      <c r="C42" s="2"/>
    </row>
    <row r="43" spans="1:3" ht="15.75">
      <c r="A43" s="1"/>
      <c r="B43" s="1" t="s">
        <v>90</v>
      </c>
      <c r="C43" s="2">
        <f>C31-C41</f>
        <v>224.38800999999998</v>
      </c>
    </row>
    <row r="44" spans="1:3" ht="15.75">
      <c r="A44" s="1"/>
      <c r="B44" s="1"/>
      <c r="C44" s="2"/>
    </row>
    <row r="45" spans="1:3" ht="15.75">
      <c r="A45" s="1"/>
      <c r="B45" s="1" t="s">
        <v>91</v>
      </c>
      <c r="C45" s="2">
        <f>[2]DATA!G1270/1000</f>
        <v>4.4305000000000003</v>
      </c>
    </row>
    <row r="46" spans="1:3" ht="15.75">
      <c r="A46" s="1"/>
      <c r="B46" s="1"/>
      <c r="C46" s="2"/>
    </row>
    <row r="47" spans="1:3" ht="15.75">
      <c r="A47" s="1"/>
      <c r="B47" s="1" t="s">
        <v>92</v>
      </c>
      <c r="C47" s="2">
        <f>C43-C45</f>
        <v>219.95750999999998</v>
      </c>
    </row>
    <row r="48" spans="1:3" ht="15.75">
      <c r="A48" s="1"/>
      <c r="B48" s="1"/>
      <c r="C48" s="2"/>
    </row>
    <row r="49" spans="1:3" ht="15.75">
      <c r="A49" s="1">
        <v>530</v>
      </c>
      <c r="B49" s="1" t="s">
        <v>93</v>
      </c>
      <c r="C49" s="2">
        <f>-[2]DATA!G1437/1000</f>
        <v>0.54200000000000004</v>
      </c>
    </row>
    <row r="50" spans="1:3" ht="15.75">
      <c r="A50" s="1">
        <v>430</v>
      </c>
      <c r="B50" s="1" t="s">
        <v>94</v>
      </c>
      <c r="C50" s="2">
        <f>[2]DATA!G1246/1000</f>
        <v>0</v>
      </c>
    </row>
    <row r="51" spans="1:3" ht="15.75">
      <c r="A51" s="1"/>
      <c r="B51" s="1"/>
      <c r="C51" s="1"/>
    </row>
    <row r="52" spans="1:3" ht="15.75">
      <c r="A52" s="1"/>
      <c r="B52" s="1" t="s">
        <v>95</v>
      </c>
      <c r="C52" s="13">
        <f>C47+C49-C50</f>
        <v>220.49950999999999</v>
      </c>
    </row>
    <row r="53" spans="1:3" ht="15.75">
      <c r="A53" s="1"/>
      <c r="B53" s="1"/>
      <c r="C53" s="1"/>
    </row>
    <row r="54" spans="1:3" ht="15.75">
      <c r="A54" s="1"/>
      <c r="B54" s="1"/>
      <c r="C54" s="1"/>
    </row>
    <row r="55" spans="1:3" ht="15.75">
      <c r="A55" s="1"/>
      <c r="B55" s="1"/>
      <c r="C55" s="1"/>
    </row>
    <row r="56" spans="1:3" ht="15.75">
      <c r="A56" s="1"/>
      <c r="B56" s="1"/>
      <c r="C56" s="1"/>
    </row>
    <row r="57" spans="1:3" ht="15.75">
      <c r="A57" s="1"/>
      <c r="B57" s="1"/>
      <c r="C57" s="1"/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2018-05-31T16:00:21Z</dcterms:created>
  <dcterms:modified xsi:type="dcterms:W3CDTF">2018-05-31T16:01:38Z</dcterms:modified>
</cp:coreProperties>
</file>