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4_ABR_2018\"/>
    </mc:Choice>
  </mc:AlternateContent>
  <bookViews>
    <workbookView xWindow="0" yWindow="0" windowWidth="24000" windowHeight="9735"/>
  </bookViews>
  <sheets>
    <sheet name="BALANCE ABR 2018-2017" sheetId="2" r:id="rId1"/>
    <sheet name="ESTAD.RESULT. ABR 2018-2017" sheetId="3" r:id="rId2"/>
  </sheets>
  <externalReferences>
    <externalReference r:id="rId3"/>
  </externalReferences>
  <definedNames>
    <definedName name="A_impresión_IM">#REF!</definedName>
    <definedName name="_xlnm.Print_Area" localSheetId="0">'BALANCE ABR 2018-2017'!$B$1:$J$81</definedName>
    <definedName name="_xlnm.Print_Area" localSheetId="1">'ESTAD.RESULT. ABR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F60" i="2" l="1"/>
  <c r="F46" i="2"/>
  <c r="F55" i="2" s="1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46" i="2"/>
  <c r="D55" i="2" s="1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<sst xmlns="http://schemas.openxmlformats.org/spreadsheetml/2006/main" count="107" uniqueCount="81">
  <si>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</si>
  <si>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</si>
  <si>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</si>
  <si>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</si>
  <si>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</si>
  <si>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</si>
  <si>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</si>
  <si>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</si>
  <si>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</si>
  <si>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</si>
  <si>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</si>
  <si>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</si>
  <si>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</si>
  <si>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</si>
  <si>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</si>
  <si>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</si>
  <si>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</si>
  <si>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</si>
  <si>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</si>
  <si>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</si>
  <si>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</si>
  <si>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</si>
  <si>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</si>
  <si>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</si>
  <si>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</si>
  <si>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</si>
  <si>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</si>
  <si>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</si>
  <si>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</si>
  <si>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</si>
  <si>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</si>
  <si>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</si>
  <si>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</si>
  <si>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</si>
  <si>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</si>
  <si>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</si>
  <si>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</si>
  <si>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</si>
  <si>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</si>
  <si>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</si>
  <si>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</si>
  <si>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</si>
  <si>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</si>
  <si>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</si>
  <si>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</si>
  <si>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</si>
  <si>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</si>
  <si>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</si>
  <si>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</si>
  <si>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</si>
  <si>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</si>
  <si>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</si>
  <si>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</si>
  <si>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</si>
  <si>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</si>
  <si>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</si>
  <si>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</si>
  <si>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</si>
  <si>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</si>
  <si>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</si>
  <si>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</si>
  <si>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</si>
  <si>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</si>
  <si>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</si>
  <si>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</si>
  <si>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</si>
  <si>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</si>
  <si>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</si>
  <si>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</si>
  <si>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</si>
  <si>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</si>
  <si>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</si>
  <si>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</si>
  <si>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</si>
  <si>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</si>
  <si>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</si>
  <si>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</si>
  <si>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</si>
  <si>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</si>
  <si>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30 DE ABRIL DE 2018 Y 2017</t>
  </si>
  <si>
    <t xml:space="preserve">ESTADO DE RESULTADOS COMPARATIVO DEL 1 DE ENERO AL 30 DE ABRIL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</si>
</sst>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5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5" fontId="24" fillId="0" borderId="0"/>
    <xf numFmtId="175" fontId="24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  <xf numFmtId="9" fontId="1" fillId="0" borderId="0" xfId="19" applyFont="1" applyProtection="1">
      <protection locked="0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</cellXfs>
  <cellStyles count="20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" xfId="19" builtin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P9" sqref="P9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44" t="s">
        <v>0</v>
      </c>
      <c r="C1" s="145"/>
      <c r="D1" s="145"/>
      <c r="E1" s="145"/>
      <c r="F1" s="145"/>
      <c r="G1" s="145"/>
      <c r="H1" s="145"/>
      <c r="I1" s="145"/>
      <c r="J1" s="146"/>
    </row>
    <row r="2" spans="1:10" x14ac:dyDescent="0.25">
      <c r="B2" s="147" t="s">
        <v>79</v>
      </c>
      <c r="C2" s="148"/>
      <c r="D2" s="148"/>
      <c r="E2" s="148"/>
      <c r="F2" s="148"/>
      <c r="G2" s="148"/>
      <c r="H2" s="148"/>
      <c r="I2" s="148"/>
      <c r="J2" s="149"/>
    </row>
    <row r="3" spans="1:10" ht="20.25" thickBot="1" x14ac:dyDescent="0.3">
      <c r="B3" s="150" t="s">
        <v>1</v>
      </c>
      <c r="C3" s="151"/>
      <c r="D3" s="151"/>
      <c r="E3" s="151"/>
      <c r="F3" s="151"/>
      <c r="G3" s="151"/>
      <c r="H3" s="151"/>
      <c r="I3" s="151"/>
      <c r="J3" s="152"/>
    </row>
    <row r="4" spans="1:10" ht="20.25" thickTop="1" x14ac:dyDescent="0.25">
      <c r="B4" s="128"/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462912.1</v>
      </c>
      <c r="E8" s="12"/>
      <c r="F8" s="11">
        <f>F9+F11+F10+F12+F28</f>
        <v>349149.4</v>
      </c>
      <c r="G8" s="12"/>
      <c r="H8" s="11">
        <f t="shared" ref="H8:H22" si="0">D8-F8</f>
        <v>113762.69999999995</v>
      </c>
      <c r="I8" s="12"/>
      <c r="J8" s="107">
        <f t="shared" ref="J8:J13" si="1">H8/F8*100</f>
        <v>32.582814119113465</v>
      </c>
    </row>
    <row r="9" spans="1:10" x14ac:dyDescent="0.25">
      <c r="A9" s="1">
        <v>111</v>
      </c>
      <c r="B9" s="108" t="s">
        <v>8</v>
      </c>
      <c r="C9" s="5"/>
      <c r="D9" s="13">
        <v>97999.4</v>
      </c>
      <c r="E9" s="13"/>
      <c r="F9" s="13">
        <v>49352.9</v>
      </c>
      <c r="G9" s="13"/>
      <c r="H9" s="13">
        <f t="shared" si="0"/>
        <v>48646.499999999993</v>
      </c>
      <c r="I9" s="13"/>
      <c r="J9" s="109">
        <f t="shared" si="1"/>
        <v>98.568675802232477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53133.3</v>
      </c>
      <c r="E11" s="13"/>
      <c r="F11" s="13">
        <v>2914.5</v>
      </c>
      <c r="G11" s="13"/>
      <c r="H11" s="13">
        <f t="shared" si="0"/>
        <v>50218.8</v>
      </c>
      <c r="I11" s="13"/>
      <c r="J11" s="109">
        <f t="shared" si="1"/>
        <v>1723.0674215131241</v>
      </c>
    </row>
    <row r="12" spans="1:10" x14ac:dyDescent="0.25">
      <c r="B12" s="103" t="s">
        <v>11</v>
      </c>
      <c r="C12" s="6"/>
      <c r="D12" s="11">
        <f>D13+D22</f>
        <v>314928.69999999995</v>
      </c>
      <c r="E12" s="12"/>
      <c r="F12" s="11">
        <f>F13+F22</f>
        <v>299880.8</v>
      </c>
      <c r="G12" s="12"/>
      <c r="H12" s="11">
        <f t="shared" si="0"/>
        <v>15047.899999999965</v>
      </c>
      <c r="I12" s="12"/>
      <c r="J12" s="107">
        <f t="shared" si="1"/>
        <v>5.0179604696265869</v>
      </c>
    </row>
    <row r="13" spans="1:10" s="2" customFormat="1" ht="18" customHeight="1" x14ac:dyDescent="0.25">
      <c r="A13" s="1"/>
      <c r="B13" s="108" t="s">
        <v>12</v>
      </c>
      <c r="C13" s="5"/>
      <c r="D13" s="13">
        <v>313961.59999999998</v>
      </c>
      <c r="E13" s="13"/>
      <c r="F13" s="13">
        <v>298811.2</v>
      </c>
      <c r="G13" s="13"/>
      <c r="H13" s="13">
        <f t="shared" si="0"/>
        <v>15150.399999999965</v>
      </c>
      <c r="I13" s="13"/>
      <c r="J13" s="109">
        <f t="shared" si="1"/>
        <v>5.0702249447142425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967.1</v>
      </c>
      <c r="E22" s="13"/>
      <c r="F22" s="13">
        <v>1069.5999999999999</v>
      </c>
      <c r="G22" s="13"/>
      <c r="H22" s="13">
        <f t="shared" si="0"/>
        <v>-102.49999999999989</v>
      </c>
      <c r="I22" s="13"/>
      <c r="J22" s="109">
        <f>H22/F22*100</f>
        <v>-9.5830216903515222</v>
      </c>
    </row>
    <row r="23" spans="1:10" s="2" customFormat="1" hidden="1" x14ac:dyDescent="0.25">
      <c r="A23" s="1">
        <v>1141049901</v>
      </c>
      <c r="B23" s="10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-3149.3</v>
      </c>
      <c r="E28" s="13"/>
      <c r="F28" s="13">
        <v>-2998.8</v>
      </c>
      <c r="G28" s="13"/>
      <c r="H28" s="13">
        <f>D28-F28</f>
        <v>-150.5</v>
      </c>
      <c r="I28" s="13"/>
      <c r="J28" s="109">
        <f>H28/F28*100</f>
        <v>5.0186741363211951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15936.8</v>
      </c>
      <c r="E30" s="14"/>
      <c r="F30" s="13">
        <v>14718.3</v>
      </c>
      <c r="G30" s="13"/>
      <c r="H30" s="13">
        <f>D30-F30</f>
        <v>1218.5</v>
      </c>
      <c r="I30" s="13"/>
      <c r="J30" s="109">
        <f>H30/F30*100</f>
        <v>8.2788093733651316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1460.9</v>
      </c>
      <c r="E31" s="14"/>
      <c r="F31" s="13">
        <v>1397.2</v>
      </c>
      <c r="G31" s="13"/>
      <c r="H31" s="13">
        <f>D31-F31</f>
        <v>63.700000000000045</v>
      </c>
      <c r="I31" s="13"/>
      <c r="J31" s="109">
        <f>H31/F31*100</f>
        <v>4.5591182364729494</v>
      </c>
    </row>
    <row r="32" spans="1:10" s="2" customFormat="1" x14ac:dyDescent="0.25">
      <c r="A32" s="1">
        <v>13</v>
      </c>
      <c r="B32" s="108" t="s">
        <v>17</v>
      </c>
      <c r="C32" s="5"/>
      <c r="D32" s="13">
        <v>8942.7999999999993</v>
      </c>
      <c r="E32" s="13"/>
      <c r="F32" s="13">
        <v>9194.2000000000007</v>
      </c>
      <c r="G32" s="13"/>
      <c r="H32" s="13">
        <f>D32-F32</f>
        <v>-251.40000000000146</v>
      </c>
      <c r="I32" s="13"/>
      <c r="J32" s="109">
        <f>H32/F32*100</f>
        <v>-2.7343325139762178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489252.6</v>
      </c>
      <c r="E34" s="16"/>
      <c r="F34" s="15">
        <f>F8+F30+F31+F32</f>
        <v>374459.10000000003</v>
      </c>
      <c r="G34" s="16"/>
      <c r="H34" s="15">
        <f>H8+H30+H31+H32</f>
        <v>114793.49999999994</v>
      </c>
      <c r="I34" s="16"/>
      <c r="J34" s="110">
        <f>H34/F34*100</f>
        <v>30.655817951813681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278623.59999999998</v>
      </c>
      <c r="E46" s="12"/>
      <c r="F46" s="11">
        <f>SUM(F47:F51)</f>
        <v>186755.19999999998</v>
      </c>
      <c r="G46" s="12"/>
      <c r="H46" s="11">
        <f t="shared" ref="H46:H55" si="2">D46-F46</f>
        <v>91868.4</v>
      </c>
      <c r="I46" s="12"/>
      <c r="J46" s="107">
        <f>H46/F46*100</f>
        <v>49.191883278216622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24167.8</v>
      </c>
      <c r="E47" s="12"/>
      <c r="F47" s="13">
        <v>21447.9</v>
      </c>
      <c r="G47" s="12"/>
      <c r="H47" s="13">
        <f>D47-F47</f>
        <v>2719.8999999999978</v>
      </c>
      <c r="I47" s="13"/>
      <c r="J47" s="109">
        <f>H47/F47*100</f>
        <v>12.681428018593884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224362.1</v>
      </c>
      <c r="E48" s="13"/>
      <c r="F48" s="13">
        <v>135056.20000000001</v>
      </c>
      <c r="G48" s="13"/>
      <c r="H48" s="13">
        <f t="shared" si="2"/>
        <v>89305.9</v>
      </c>
      <c r="I48" s="13"/>
      <c r="J48" s="109">
        <f>H48/F48*100</f>
        <v>66.124990929701838</v>
      </c>
    </row>
    <row r="49" spans="1:11" s="2" customFormat="1" x14ac:dyDescent="0.25">
      <c r="A49" s="1">
        <v>213</v>
      </c>
      <c r="B49" s="108" t="s">
        <v>25</v>
      </c>
      <c r="C49" s="5"/>
      <c r="D49" s="13">
        <v>4.3</v>
      </c>
      <c r="E49" s="13"/>
      <c r="F49" s="13">
        <v>0.8</v>
      </c>
      <c r="G49" s="13"/>
      <c r="H49" s="13">
        <f t="shared" si="2"/>
        <v>3.5</v>
      </c>
      <c r="I49" s="13"/>
      <c r="J49" s="109">
        <f>H49/F49*100</f>
        <v>437.5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30089.4</v>
      </c>
      <c r="E50" s="13"/>
      <c r="F50" s="13">
        <v>30250.3</v>
      </c>
      <c r="G50" s="13"/>
      <c r="H50" s="13">
        <f t="shared" si="2"/>
        <v>-160.89999999999782</v>
      </c>
      <c r="I50" s="13"/>
      <c r="J50" s="109">
        <f>H50/F50*100</f>
        <v>-0.5318955514490693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 t="shared" ref="H51" si="3"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123379.3</v>
      </c>
      <c r="E52" s="13"/>
      <c r="F52" s="13">
        <v>106929.60000000001</v>
      </c>
      <c r="G52" s="13"/>
      <c r="H52" s="13">
        <f t="shared" si="2"/>
        <v>16449.699999999997</v>
      </c>
      <c r="I52" s="13"/>
      <c r="J52" s="109">
        <f>H52/F52*100</f>
        <v>15.383672996064696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8165</v>
      </c>
      <c r="E53" s="14"/>
      <c r="F53" s="13">
        <v>10188.299999999999</v>
      </c>
      <c r="G53" s="14"/>
      <c r="H53" s="14">
        <f t="shared" si="2"/>
        <v>-2023.2999999999993</v>
      </c>
      <c r="I53" s="14"/>
      <c r="J53" s="109">
        <f>H53/F53*100</f>
        <v>-19.859054012936404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410167.89999999997</v>
      </c>
      <c r="E55" s="16"/>
      <c r="F55" s="15">
        <f>SUM(F46,F52,F53)</f>
        <v>303873.09999999998</v>
      </c>
      <c r="G55" s="16"/>
      <c r="H55" s="15">
        <f t="shared" si="2"/>
        <v>106294.79999999999</v>
      </c>
      <c r="I55" s="16"/>
      <c r="J55" s="110">
        <f>H55/F55*100</f>
        <v>34.979996584100405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55347.899999999994</v>
      </c>
      <c r="E60" s="12"/>
      <c r="F60" s="11">
        <f>SUM(F61:F62)</f>
        <v>48773.1</v>
      </c>
      <c r="G60" s="12"/>
      <c r="H60" s="11">
        <f>D60-F60</f>
        <v>6574.7999999999956</v>
      </c>
      <c r="I60" s="12"/>
      <c r="J60" s="107">
        <f t="shared" ref="J60:J68" si="4">H60/F60*100</f>
        <v>13.480381603793887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56582.7</v>
      </c>
      <c r="E61" s="13"/>
      <c r="F61" s="13">
        <v>50670.1</v>
      </c>
      <c r="G61" s="13"/>
      <c r="H61" s="13">
        <f>D61-F61</f>
        <v>5912.5999999999985</v>
      </c>
      <c r="I61" s="13"/>
      <c r="J61" s="109">
        <f t="shared" si="4"/>
        <v>11.66881454743527</v>
      </c>
    </row>
    <row r="62" spans="1:11" s="2" customFormat="1" x14ac:dyDescent="0.25">
      <c r="A62" s="1"/>
      <c r="B62" s="108" t="s">
        <v>33</v>
      </c>
      <c r="C62" s="5"/>
      <c r="D62" s="13">
        <v>-1234.8</v>
      </c>
      <c r="E62" s="13"/>
      <c r="F62" s="13">
        <v>-1897</v>
      </c>
      <c r="G62" s="13"/>
      <c r="H62" s="13">
        <f>D62-F62</f>
        <v>662.2</v>
      </c>
      <c r="I62" s="13"/>
      <c r="J62" s="109">
        <v>100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5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5"/>
        <v>121.40000000000009</v>
      </c>
      <c r="I64" s="13"/>
      <c r="J64" s="109">
        <f t="shared" si="4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5"/>
        <v>0</v>
      </c>
      <c r="I65" s="13"/>
      <c r="J65" s="109">
        <f t="shared" si="4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09">
        <f t="shared" si="4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4"/>
        <v>#DIV/0!</v>
      </c>
    </row>
    <row r="68" spans="1:11" s="2" customFormat="1" x14ac:dyDescent="0.25">
      <c r="A68" s="1"/>
      <c r="B68" s="118" t="s">
        <v>39</v>
      </c>
      <c r="C68" s="22"/>
      <c r="D68" s="23">
        <v>2177.3000000000002</v>
      </c>
      <c r="E68" s="16"/>
      <c r="F68" s="23">
        <v>2358.3000000000002</v>
      </c>
      <c r="G68" s="16"/>
      <c r="H68" s="23">
        <f t="shared" si="5"/>
        <v>-181</v>
      </c>
      <c r="I68" s="16"/>
      <c r="J68" s="119">
        <f t="shared" si="4"/>
        <v>-7.6750201416274439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5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 t="shared" ref="J70" si="6"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79084.699999999983</v>
      </c>
      <c r="E71" s="16"/>
      <c r="F71" s="15">
        <f>F60+F63+F64+F65+F66+F67+F68</f>
        <v>70586</v>
      </c>
      <c r="G71" s="16"/>
      <c r="H71" s="15">
        <f>D71-F71</f>
        <v>8498.6999999999825</v>
      </c>
      <c r="I71" s="16"/>
      <c r="J71" s="110">
        <f>H71/F71*100</f>
        <v>12.040206273198626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489252.6</v>
      </c>
      <c r="E73" s="16"/>
      <c r="F73" s="27">
        <f>F55+F71</f>
        <v>374459.1</v>
      </c>
      <c r="G73" s="16"/>
      <c r="H73" s="28">
        <f>D73-F73</f>
        <v>114793.5</v>
      </c>
      <c r="I73" s="24"/>
      <c r="J73" s="122">
        <f>H73/F73*100</f>
        <v>30.655817951813695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K18" sqref="K18"/>
    </sheetView>
  </sheetViews>
  <sheetFormatPr baseColWidth="10" defaultColWidth="10" defaultRowHeight="12.75" x14ac:dyDescent="0.2"/>
  <cols>
    <col min="1" max="1" width="23.7109375" style="38" customWidth="1"/>
    <col min="2" max="2" width="50.85546875" style="62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35" t="s">
        <v>45</v>
      </c>
      <c r="C1" s="136"/>
      <c r="D1" s="136"/>
      <c r="E1" s="136"/>
      <c r="F1" s="136"/>
      <c r="G1" s="136"/>
      <c r="H1" s="136"/>
      <c r="I1" s="137"/>
    </row>
    <row r="2" spans="1:9" x14ac:dyDescent="0.2">
      <c r="B2" s="138" t="s">
        <v>80</v>
      </c>
      <c r="C2" s="139"/>
      <c r="D2" s="139"/>
      <c r="E2" s="139"/>
      <c r="F2" s="139"/>
      <c r="G2" s="139"/>
      <c r="H2" s="139"/>
      <c r="I2" s="140"/>
    </row>
    <row r="3" spans="1:9" ht="14.45" customHeight="1" thickBot="1" x14ac:dyDescent="0.25">
      <c r="B3" s="141" t="s">
        <v>1</v>
      </c>
      <c r="C3" s="142"/>
      <c r="D3" s="142"/>
      <c r="E3" s="142"/>
      <c r="F3" s="142"/>
      <c r="G3" s="142"/>
      <c r="H3" s="142"/>
      <c r="I3" s="143"/>
    </row>
    <row r="4" spans="1:9" ht="13.5" thickTop="1" x14ac:dyDescent="0.2">
      <c r="B4" s="131"/>
      <c r="C4" s="132"/>
      <c r="D4" s="132"/>
      <c r="E4" s="132"/>
      <c r="F4" s="132"/>
      <c r="G4" s="132"/>
      <c r="H4" s="132"/>
      <c r="I4" s="133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8205.7999999999993</v>
      </c>
      <c r="D8" s="48"/>
      <c r="E8" s="48">
        <v>7857.1</v>
      </c>
      <c r="F8" s="49"/>
      <c r="G8" s="50">
        <f>C8-E8</f>
        <v>348.69999999999891</v>
      </c>
      <c r="H8" s="50"/>
      <c r="I8" s="79">
        <f>G8/E8*100</f>
        <v>4.4380242074047533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812.1</v>
      </c>
      <c r="D10" s="49"/>
      <c r="E10" s="48">
        <v>18</v>
      </c>
      <c r="F10" s="49"/>
      <c r="G10" s="50">
        <f>C10-E10</f>
        <v>794.1</v>
      </c>
      <c r="H10" s="50"/>
      <c r="I10" s="79">
        <f>G10/E10*100</f>
        <v>4411.666666666667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522.5</v>
      </c>
      <c r="D12" s="49"/>
      <c r="E12" s="48">
        <v>182.7</v>
      </c>
      <c r="F12" s="49"/>
      <c r="G12" s="50">
        <f>C12-E12</f>
        <v>339.8</v>
      </c>
      <c r="H12" s="50"/>
      <c r="I12" s="79">
        <f>G12/E12*100</f>
        <v>185.98795840175154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9540.4</v>
      </c>
      <c r="D14" s="56"/>
      <c r="E14" s="70">
        <f>SUM(E8:E12)</f>
        <v>8057.8</v>
      </c>
      <c r="F14" s="56"/>
      <c r="G14" s="71">
        <f>C14-E14</f>
        <v>1482.5999999999995</v>
      </c>
      <c r="H14" s="52"/>
      <c r="I14" s="80">
        <f>G14/E14*100</f>
        <v>18.399563156196475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12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12" x14ac:dyDescent="0.2">
      <c r="B18" s="74"/>
      <c r="C18" s="40"/>
      <c r="D18" s="40"/>
      <c r="E18" s="40"/>
      <c r="F18" s="40"/>
      <c r="G18" s="40"/>
      <c r="H18" s="40"/>
      <c r="I18" s="75"/>
    </row>
    <row r="19" spans="1:12" x14ac:dyDescent="0.2">
      <c r="A19" s="38">
        <v>711001</v>
      </c>
      <c r="B19" s="74" t="s">
        <v>24</v>
      </c>
      <c r="C19" s="48">
        <v>134.30000000000001</v>
      </c>
      <c r="D19" s="40"/>
      <c r="E19" s="48">
        <v>62</v>
      </c>
      <c r="F19" s="40"/>
      <c r="G19" s="50">
        <f t="shared" ref="G19:G24" si="0">C19-E19</f>
        <v>72.300000000000011</v>
      </c>
      <c r="H19" s="40"/>
      <c r="I19" s="79">
        <f>G19/E19*100</f>
        <v>116.61290322580646</v>
      </c>
    </row>
    <row r="20" spans="1:12" x14ac:dyDescent="0.2">
      <c r="A20" s="38">
        <v>7110020100</v>
      </c>
      <c r="B20" s="78" t="s">
        <v>49</v>
      </c>
      <c r="C20" s="48">
        <v>4657.3999999999996</v>
      </c>
      <c r="D20" s="49"/>
      <c r="E20" s="48">
        <v>2847.2</v>
      </c>
      <c r="F20" s="49"/>
      <c r="G20" s="50">
        <f t="shared" si="0"/>
        <v>1810.1999999999998</v>
      </c>
      <c r="H20" s="50"/>
      <c r="I20" s="79">
        <f>G20/E20*100</f>
        <v>63.578252318066873</v>
      </c>
    </row>
    <row r="21" spans="1:12" x14ac:dyDescent="0.2">
      <c r="A21" s="38">
        <v>7110020200</v>
      </c>
      <c r="B21" s="78" t="s">
        <v>55</v>
      </c>
      <c r="C21" s="48">
        <v>290.7</v>
      </c>
      <c r="D21" s="49"/>
      <c r="E21" s="48">
        <v>218.3</v>
      </c>
      <c r="F21" s="49"/>
      <c r="G21" s="50">
        <f t="shared" si="0"/>
        <v>72.399999999999977</v>
      </c>
      <c r="H21" s="50"/>
      <c r="I21" s="79">
        <f>G21/E21*100</f>
        <v>33.165368758589089</v>
      </c>
    </row>
    <row r="22" spans="1:12" x14ac:dyDescent="0.2">
      <c r="B22" s="78" t="s">
        <v>26</v>
      </c>
      <c r="C22" s="48">
        <v>730</v>
      </c>
      <c r="D22" s="49"/>
      <c r="E22" s="48">
        <v>728.2</v>
      </c>
      <c r="F22" s="49"/>
      <c r="G22" s="50">
        <f t="shared" si="0"/>
        <v>1.7999999999999545</v>
      </c>
      <c r="H22" s="50"/>
      <c r="I22" s="79">
        <f>G22/E22*100</f>
        <v>0.24718483932984819</v>
      </c>
    </row>
    <row r="23" spans="1:12" x14ac:dyDescent="0.2">
      <c r="A23" s="38">
        <v>711007</v>
      </c>
      <c r="B23" s="78" t="s">
        <v>56</v>
      </c>
      <c r="C23" s="48">
        <v>23.8</v>
      </c>
      <c r="D23" s="49"/>
      <c r="E23" s="48">
        <v>0</v>
      </c>
      <c r="F23" s="49"/>
      <c r="G23" s="50">
        <f t="shared" si="0"/>
        <v>23.8</v>
      </c>
      <c r="H23" s="50"/>
      <c r="I23" s="79">
        <v>100</v>
      </c>
    </row>
    <row r="24" spans="1:12" x14ac:dyDescent="0.2">
      <c r="B24" s="78"/>
      <c r="C24" s="72">
        <f>SUM(C19:C23)</f>
        <v>5836.2</v>
      </c>
      <c r="D24" s="56"/>
      <c r="E24" s="72">
        <f>SUM(E19:E23)</f>
        <v>3855.7</v>
      </c>
      <c r="F24" s="56"/>
      <c r="G24" s="59">
        <f t="shared" si="0"/>
        <v>1980.5</v>
      </c>
      <c r="H24" s="52"/>
      <c r="I24" s="81">
        <f>G24/E24*100</f>
        <v>51.365510802188972</v>
      </c>
      <c r="J24" s="134"/>
      <c r="L24" s="134"/>
    </row>
    <row r="25" spans="1:12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12" ht="13.5" customHeight="1" x14ac:dyDescent="0.2">
      <c r="A26" s="38">
        <v>712</v>
      </c>
      <c r="B26" s="82" t="s">
        <v>57</v>
      </c>
      <c r="C26" s="48">
        <v>211.3</v>
      </c>
      <c r="D26" s="40"/>
      <c r="E26" s="48">
        <v>13.4</v>
      </c>
      <c r="F26" s="40"/>
      <c r="G26" s="50">
        <f>C26-E26</f>
        <v>197.9</v>
      </c>
      <c r="H26" s="40"/>
      <c r="I26" s="79">
        <f>G26/E26*100</f>
        <v>1476.8656716417911</v>
      </c>
    </row>
    <row r="27" spans="1:12" x14ac:dyDescent="0.2">
      <c r="B27" s="74"/>
      <c r="C27" s="70">
        <f>SUM(C24:C26)</f>
        <v>6047.5</v>
      </c>
      <c r="D27" s="56"/>
      <c r="E27" s="70">
        <f>SUM(E24:E26)</f>
        <v>3869.1</v>
      </c>
      <c r="F27" s="56"/>
      <c r="G27" s="71">
        <f>C27-E27</f>
        <v>2178.4</v>
      </c>
      <c r="H27" s="52"/>
      <c r="I27" s="80">
        <f>G27/E27*100</f>
        <v>56.302499289240394</v>
      </c>
    </row>
    <row r="28" spans="1:12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12" ht="15.6" customHeight="1" x14ac:dyDescent="0.2">
      <c r="B29" s="83" t="s">
        <v>58</v>
      </c>
      <c r="C29" s="51">
        <f>+C14-C27</f>
        <v>3492.8999999999996</v>
      </c>
      <c r="D29" s="51"/>
      <c r="E29" s="51">
        <f>+E14-E27</f>
        <v>4188.7000000000007</v>
      </c>
      <c r="F29" s="51"/>
      <c r="G29" s="52">
        <f>C29-E29</f>
        <v>-695.80000000000109</v>
      </c>
      <c r="H29" s="52"/>
      <c r="I29" s="84">
        <f>G29/E29*100</f>
        <v>-16.611359132905221</v>
      </c>
      <c r="J29" s="134"/>
      <c r="K29" s="134"/>
      <c r="L29" s="134"/>
    </row>
    <row r="30" spans="1:12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12" ht="15" customHeight="1" x14ac:dyDescent="0.2">
      <c r="A31" s="38">
        <v>62</v>
      </c>
      <c r="B31" s="85" t="s">
        <v>59</v>
      </c>
      <c r="C31" s="48">
        <v>3784.6</v>
      </c>
      <c r="D31" s="50"/>
      <c r="E31" s="48">
        <v>3608.2</v>
      </c>
      <c r="F31" s="50"/>
      <c r="G31" s="50">
        <f>C31-E31</f>
        <v>176.40000000000009</v>
      </c>
      <c r="H31" s="50"/>
      <c r="I31" s="79">
        <f>G31/E31*100</f>
        <v>4.8888642536444795</v>
      </c>
      <c r="J31" s="134"/>
      <c r="L31" s="134"/>
    </row>
    <row r="32" spans="1:12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13" ht="14.25" customHeight="1" x14ac:dyDescent="0.2">
      <c r="A33" s="38">
        <v>72</v>
      </c>
      <c r="B33" s="85" t="s">
        <v>60</v>
      </c>
      <c r="C33" s="69">
        <v>2450.3000000000002</v>
      </c>
      <c r="D33" s="50"/>
      <c r="E33" s="69">
        <v>2312.3000000000002</v>
      </c>
      <c r="F33" s="50"/>
      <c r="G33" s="45">
        <f>C33-E33</f>
        <v>138</v>
      </c>
      <c r="H33" s="50"/>
      <c r="I33" s="87">
        <f>G33/E33*100</f>
        <v>5.9680837261601001</v>
      </c>
      <c r="J33" s="134"/>
      <c r="K33" s="134"/>
      <c r="L33" s="134"/>
    </row>
    <row r="34" spans="1:13" ht="14.25" customHeight="1" x14ac:dyDescent="0.2">
      <c r="B34" s="85"/>
      <c r="C34" s="73">
        <f>SUM(C31-C33)</f>
        <v>1334.2999999999997</v>
      </c>
      <c r="D34" s="52"/>
      <c r="E34" s="73">
        <f>SUM(E31-E33)</f>
        <v>1295.8999999999996</v>
      </c>
      <c r="F34" s="52"/>
      <c r="G34" s="73">
        <f>SUM(G31-G33)</f>
        <v>38.400000000000091</v>
      </c>
      <c r="H34" s="52"/>
      <c r="I34" s="81">
        <f>G34/E34*100</f>
        <v>2.9631916042904622</v>
      </c>
    </row>
    <row r="35" spans="1:13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13" ht="15" customHeight="1" x14ac:dyDescent="0.2">
      <c r="A36" s="38">
        <v>81</v>
      </c>
      <c r="B36" s="88" t="s">
        <v>61</v>
      </c>
      <c r="C36" s="55">
        <v>2518.4</v>
      </c>
      <c r="D36" s="56"/>
      <c r="E36" s="55">
        <v>2334</v>
      </c>
      <c r="F36" s="56"/>
      <c r="G36" s="57">
        <f>C36-E36</f>
        <v>184.40000000000009</v>
      </c>
      <c r="H36" s="52"/>
      <c r="I36" s="89">
        <f>G36/E36*100</f>
        <v>7.9005998286203987</v>
      </c>
    </row>
    <row r="37" spans="1:13" ht="15" customHeight="1" x14ac:dyDescent="0.2">
      <c r="B37" s="90" t="s">
        <v>62</v>
      </c>
      <c r="C37" s="58">
        <f>(C29+C31-C33-C36)</f>
        <v>2308.7999999999997</v>
      </c>
      <c r="D37" s="51"/>
      <c r="E37" s="58">
        <f>(E29+E31-E33-E36)</f>
        <v>3150.6000000000004</v>
      </c>
      <c r="F37" s="51"/>
      <c r="G37" s="59">
        <f>C37-E37</f>
        <v>-841.80000000000064</v>
      </c>
      <c r="H37" s="52"/>
      <c r="I37" s="81">
        <f>G37/E37*100</f>
        <v>-26.718720243763112</v>
      </c>
      <c r="J37" s="134"/>
      <c r="K37" s="134"/>
      <c r="L37" s="134"/>
      <c r="M37" s="134"/>
    </row>
    <row r="38" spans="1:13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13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13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13" ht="15" customHeight="1" x14ac:dyDescent="0.2">
      <c r="A41" s="38">
        <v>63</v>
      </c>
      <c r="B41" s="91" t="s">
        <v>64</v>
      </c>
      <c r="C41" s="48">
        <v>371.8</v>
      </c>
      <c r="D41" s="50"/>
      <c r="E41" s="48">
        <v>154.5</v>
      </c>
      <c r="F41" s="50"/>
      <c r="G41" s="50">
        <f>C41-E41</f>
        <v>217.3</v>
      </c>
      <c r="H41" s="50"/>
      <c r="I41" s="79">
        <f>G41/E41*100</f>
        <v>140.64724919093851</v>
      </c>
    </row>
    <row r="42" spans="1:13" ht="15" customHeight="1" x14ac:dyDescent="0.2">
      <c r="A42" s="38">
        <v>82</v>
      </c>
      <c r="B42" s="91" t="s">
        <v>65</v>
      </c>
      <c r="C42" s="48">
        <v>29.7</v>
      </c>
      <c r="D42" s="50"/>
      <c r="E42" s="48">
        <v>53.8</v>
      </c>
      <c r="F42" s="50"/>
      <c r="G42" s="50">
        <f>C42-E42</f>
        <v>-24.099999999999998</v>
      </c>
      <c r="H42" s="50"/>
      <c r="I42" s="79">
        <f>G42/E42*100</f>
        <v>-44.795539033457246</v>
      </c>
    </row>
    <row r="43" spans="1:13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13" ht="14.25" customHeight="1" x14ac:dyDescent="0.2">
      <c r="B44" s="74"/>
      <c r="C44" s="70">
        <f>SUM(C41-C42)</f>
        <v>342.1</v>
      </c>
      <c r="D44" s="56"/>
      <c r="E44" s="70">
        <f>SUM(E41-E42)</f>
        <v>100.7</v>
      </c>
      <c r="F44" s="56"/>
      <c r="G44" s="71">
        <f>C44-E44</f>
        <v>241.40000000000003</v>
      </c>
      <c r="H44" s="52"/>
      <c r="I44" s="80">
        <f>G44/E44*100</f>
        <v>239.7219463753724</v>
      </c>
    </row>
    <row r="45" spans="1:13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13" x14ac:dyDescent="0.2">
      <c r="B46" s="83" t="s">
        <v>66</v>
      </c>
      <c r="C46" s="51">
        <f>C37+C44</f>
        <v>2650.8999999999996</v>
      </c>
      <c r="D46" s="51"/>
      <c r="E46" s="51">
        <f>E37+E44</f>
        <v>3251.3</v>
      </c>
      <c r="F46" s="51"/>
      <c r="G46" s="52">
        <f>C46-E46</f>
        <v>-600.40000000000055</v>
      </c>
      <c r="H46" s="52"/>
      <c r="I46" s="84">
        <f t="shared" ref="I46:I51" si="1">G46/E46*100</f>
        <v>-18.466459570018163</v>
      </c>
    </row>
    <row r="47" spans="1:13" x14ac:dyDescent="0.2">
      <c r="A47" s="38">
        <v>83</v>
      </c>
      <c r="B47" s="86" t="s">
        <v>67</v>
      </c>
      <c r="C47" s="69">
        <v>-424.1</v>
      </c>
      <c r="D47" s="50"/>
      <c r="E47" s="69">
        <v>-799.7</v>
      </c>
      <c r="F47" s="50"/>
      <c r="G47" s="45">
        <f>C47-E47</f>
        <v>375.6</v>
      </c>
      <c r="H47" s="50"/>
      <c r="I47" s="87">
        <f t="shared" si="1"/>
        <v>-46.967612854820558</v>
      </c>
    </row>
    <row r="48" spans="1:13" x14ac:dyDescent="0.2">
      <c r="B48" s="86" t="s">
        <v>74</v>
      </c>
      <c r="C48" s="51">
        <f>SUM(C46:C47)</f>
        <v>2226.7999999999997</v>
      </c>
      <c r="D48" s="51"/>
      <c r="E48" s="51">
        <f>SUM(E46:E47)</f>
        <v>2451.6000000000004</v>
      </c>
      <c r="F48" s="51">
        <f t="shared" ref="F48:H48" si="2">SUM(F46:F47)</f>
        <v>0</v>
      </c>
      <c r="G48" s="51">
        <f>SUM(G46:G47)</f>
        <v>-224.80000000000052</v>
      </c>
      <c r="H48" s="51">
        <f t="shared" si="2"/>
        <v>0</v>
      </c>
      <c r="I48" s="84">
        <f t="shared" si="1"/>
        <v>-9.1695219448523613</v>
      </c>
    </row>
    <row r="49" spans="2:9" ht="15.75" customHeight="1" x14ac:dyDescent="0.2">
      <c r="B49" s="86" t="s">
        <v>75</v>
      </c>
      <c r="C49" s="48">
        <v>-49.5</v>
      </c>
      <c r="D49" s="50"/>
      <c r="E49" s="48">
        <v>-93.3</v>
      </c>
      <c r="F49" s="50"/>
      <c r="G49" s="50">
        <f>C49-E49</f>
        <v>43.8</v>
      </c>
      <c r="H49" s="50"/>
      <c r="I49" s="87">
        <f t="shared" si="1"/>
        <v>-46.945337620578776</v>
      </c>
    </row>
    <row r="50" spans="2:9" ht="15.75" customHeight="1" thickBot="1" x14ac:dyDescent="0.25">
      <c r="B50" s="93" t="s">
        <v>76</v>
      </c>
      <c r="C50" s="61">
        <f>SUM(C48+C49)</f>
        <v>2177.2999999999997</v>
      </c>
      <c r="D50" s="52"/>
      <c r="E50" s="61">
        <f>SUM(E48+E49)</f>
        <v>2358.3000000000002</v>
      </c>
      <c r="F50" s="52"/>
      <c r="G50" s="61">
        <f>SUM(G46+G47+G49)</f>
        <v>-181.00000000000051</v>
      </c>
      <c r="H50" s="52"/>
      <c r="I50" s="94">
        <f t="shared" si="1"/>
        <v>-7.6750201416274644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774.89999999999964</v>
      </c>
      <c r="D52" s="51"/>
      <c r="E52" s="67">
        <f>SUM(E50-E51)</f>
        <v>955.90000000000009</v>
      </c>
      <c r="F52" s="56"/>
      <c r="G52" s="67">
        <f>SUM(G50-G51)</f>
        <v>-181.00000000000051</v>
      </c>
      <c r="H52" s="52"/>
      <c r="I52" s="84">
        <f t="shared" ref="I52:I56" si="3">G52/E52*100</f>
        <v>-18.935035045506904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 t="shared" si="3"/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-82.600000000000364</v>
      </c>
      <c r="D54" s="51"/>
      <c r="E54" s="67">
        <f>SUM(E52-E53)</f>
        <v>98.400000000000091</v>
      </c>
      <c r="F54" s="51">
        <f t="shared" ref="F54:H54" si="4">SUM(F52-F53)</f>
        <v>0</v>
      </c>
      <c r="G54" s="67">
        <f t="shared" si="4"/>
        <v>-181.00000000000051</v>
      </c>
      <c r="H54" s="51">
        <f t="shared" si="4"/>
        <v>0</v>
      </c>
      <c r="I54" s="84">
        <f t="shared" si="3"/>
        <v>-183.94308943089464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 t="shared" ref="G55" si="5">C55-E55</f>
        <v>0</v>
      </c>
      <c r="H55" s="50"/>
      <c r="I55" s="95">
        <f t="shared" si="3"/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619.09999999999968</v>
      </c>
      <c r="D56" s="51"/>
      <c r="E56" s="67">
        <f>SUM(E52-E53+E55)</f>
        <v>800.10000000000014</v>
      </c>
      <c r="F56" s="56"/>
      <c r="G56" s="67">
        <f>SUM(G52-G53+G55)</f>
        <v>-181.00000000000051</v>
      </c>
      <c r="H56" s="52"/>
      <c r="I56" s="96">
        <f t="shared" si="3"/>
        <v>-22.622172228471502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ABR 2018-2017</vt:lpstr>
      <vt:lpstr>ESTAD.RESULT. ABR 2018-2017</vt:lpstr>
      <vt:lpstr>'BALANCE ABR 2018-2017'!Área_de_impresión</vt:lpstr>
      <vt:lpstr>'ESTAD.RESULT. ABR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2018-05-05T17:34:19Z</cp:lastPrinted>
  <dcterms:created xsi:type="dcterms:W3CDTF">2014-11-04T23:55:13Z</dcterms:created>
  <dcterms:modified xsi:type="dcterms:W3CDTF">2018-05-22T15:23:48Z</dcterms:modified>
</cp:coreProperties>
</file>