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hali\Bolsa de Valores\"/>
    </mc:Choice>
  </mc:AlternateContent>
  <bookViews>
    <workbookView xWindow="0" yWindow="0" windowWidth="20490" windowHeight="7275"/>
  </bookViews>
  <sheets>
    <sheet name="IFD ABRIL 2018" sheetId="1" r:id="rId1"/>
  </sheets>
  <externalReferences>
    <externalReference r:id="rId2"/>
    <externalReference r:id="rId3"/>
  </externalReferences>
  <definedNames>
    <definedName name="A">#REF!</definedName>
    <definedName name="AAA">#REF!</definedName>
    <definedName name="_xlnm.Print_Area" localSheetId="0">'IFD ABRIL 2018'!$A$1:$B$124</definedName>
    <definedName name="Beg_Bal">#REF!</definedName>
    <definedName name="Data">#REF!</definedName>
    <definedName name="End_Bal">'[2]Consolidado de Act. Fijo'!#REF!</definedName>
    <definedName name="Extra_Pay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Days">#REF!</definedName>
    <definedName name="Loan_Start">#REF!</definedName>
    <definedName name="Loan_Years">#REF!</definedName>
    <definedName name="mayo09">IF(Values_Entered,Header_Row+Number_of_Payments,Header_Row)</definedName>
    <definedName name="NOVIEMBRE_2010">IF(Values_Entered,Header_Row+Number_of_Payments,Header_Row)</definedName>
    <definedName name="Num_Pmt_Per_Year">#REF!</definedName>
    <definedName name="Number_of_Payments">MATCH(0.01,End_Bal,-1)+1</definedName>
    <definedName name="Pay_Date">'[2]Consolidado de Act. Fijo'!#REF!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vida_util">COUNT([2]Bancosal!$D$18:$D$200)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9" i="1" l="1"/>
  <c r="B181" i="1"/>
  <c r="B177" i="1"/>
  <c r="B172" i="1"/>
  <c r="B171" i="1"/>
  <c r="B165" i="1" s="1"/>
  <c r="B160" i="1"/>
  <c r="B159" i="1"/>
  <c r="B158" i="1"/>
  <c r="B156" i="1"/>
  <c r="B151" i="1"/>
  <c r="B153" i="1" s="1"/>
  <c r="B148" i="1"/>
  <c r="B147" i="1"/>
  <c r="B144" i="1"/>
  <c r="B142" i="1"/>
  <c r="B140" i="1"/>
  <c r="B139" i="1"/>
  <c r="B136" i="1"/>
  <c r="B133" i="1"/>
  <c r="B132" i="1"/>
  <c r="B131" i="1"/>
  <c r="B123" i="1"/>
  <c r="B122" i="1"/>
  <c r="B120" i="1"/>
  <c r="B117" i="1"/>
  <c r="B116" i="1"/>
  <c r="B114" i="1"/>
  <c r="B101" i="1"/>
  <c r="B98" i="1"/>
  <c r="B94" i="1"/>
  <c r="B93" i="1"/>
  <c r="B85" i="1"/>
  <c r="B84" i="1"/>
  <c r="B83" i="1"/>
  <c r="B82" i="1" s="1"/>
  <c r="B80" i="1"/>
  <c r="B78" i="1"/>
  <c r="B77" i="1"/>
  <c r="B76" i="1"/>
  <c r="B73" i="1" s="1"/>
  <c r="B69" i="1" s="1"/>
  <c r="B75" i="1"/>
  <c r="B68" i="1"/>
  <c r="B67" i="1"/>
  <c r="B66" i="1" s="1"/>
  <c r="B65" i="1"/>
  <c r="B64" i="1"/>
  <c r="B62" i="1"/>
  <c r="B61" i="1"/>
  <c r="B60" i="1"/>
  <c r="B53" i="1"/>
  <c r="B51" i="1"/>
  <c r="B50" i="1"/>
  <c r="B45" i="1"/>
  <c r="B42" i="1"/>
  <c r="B41" i="1"/>
  <c r="B40" i="1" s="1"/>
  <c r="B37" i="1"/>
  <c r="B36" i="1"/>
  <c r="B33" i="1"/>
  <c r="B32" i="1"/>
  <c r="B31" i="1"/>
  <c r="B30" i="1"/>
  <c r="B28" i="1"/>
  <c r="B27" i="1"/>
  <c r="B19" i="1"/>
  <c r="B18" i="1"/>
  <c r="B17" i="1"/>
  <c r="B15" i="1"/>
  <c r="B14" i="1"/>
  <c r="B34" i="1" l="1"/>
  <c r="B150" i="1"/>
  <c r="B29" i="1"/>
  <c r="B59" i="1"/>
  <c r="B79" i="1"/>
  <c r="B121" i="1"/>
  <c r="B113" i="1"/>
  <c r="B138" i="1"/>
  <c r="B49" i="1" l="1"/>
  <c r="B178" i="1" l="1"/>
  <c r="B26" i="1"/>
  <c r="B164" i="1" l="1"/>
  <c r="B157" i="1" s="1"/>
  <c r="B16" i="1" l="1"/>
  <c r="B13" i="1" s="1"/>
  <c r="B92" i="1"/>
  <c r="B90" i="1" s="1"/>
  <c r="B95" i="1" s="1"/>
  <c r="B22" i="1"/>
  <c r="B175" i="1"/>
  <c r="B48" i="1" l="1"/>
  <c r="B47" i="1" s="1"/>
  <c r="B23" i="1" l="1"/>
  <c r="B20" i="1" s="1"/>
  <c r="B135" i="1"/>
  <c r="B130" i="1" s="1"/>
  <c r="B146" i="1" s="1"/>
  <c r="B149" i="1" s="1"/>
  <c r="B173" i="1" s="1"/>
  <c r="B182" i="1" l="1"/>
  <c r="B97" i="1" l="1"/>
  <c r="B187" i="1" l="1"/>
  <c r="B188" i="1"/>
  <c r="B106" i="1" l="1"/>
  <c r="B176" i="1" l="1"/>
  <c r="B174" i="1" s="1"/>
  <c r="B180" i="1" s="1"/>
  <c r="B184" i="1" s="1"/>
  <c r="B190" i="1" s="1"/>
  <c r="C190" i="1" l="1"/>
  <c r="D190" i="1" s="1"/>
  <c r="B105" i="1" l="1"/>
  <c r="B44" i="1" l="1"/>
  <c r="B43" i="1" s="1"/>
  <c r="B55" i="1" s="1"/>
  <c r="B104" i="1"/>
  <c r="B108" i="1" s="1"/>
  <c r="B110" i="1" s="1"/>
  <c r="B111" i="1" l="1"/>
</calcChain>
</file>

<file path=xl/sharedStrings.xml><?xml version="1.0" encoding="utf-8"?>
<sst xmlns="http://schemas.openxmlformats.org/spreadsheetml/2006/main" count="171" uniqueCount="155">
  <si>
    <t>INVERSIONES FINANCIERAS DAVIVIENDA, S.A.Y SUBSIDIARIAS</t>
  </si>
  <si>
    <t>Sociedad Controladora de Finalidad Exclusiva</t>
  </si>
  <si>
    <t>Balance General Consolidado</t>
  </si>
  <si>
    <t>30 de Abril de 2018</t>
  </si>
  <si>
    <t>(Cifras en miles de dólares de los Estados Unidos de América)</t>
  </si>
  <si>
    <t>Concepto</t>
  </si>
  <si>
    <t>ACTIVOS</t>
  </si>
  <si>
    <t>Activos del giro:</t>
  </si>
  <si>
    <t>DISPONIBILIDADES</t>
  </si>
  <si>
    <t>Caja</t>
  </si>
  <si>
    <t xml:space="preserve">Banco Central de Reservas </t>
  </si>
  <si>
    <t>Bancos de El Pais</t>
  </si>
  <si>
    <t>Bancos Extranjeros</t>
  </si>
  <si>
    <t xml:space="preserve">Otras Disponibilidades </t>
  </si>
  <si>
    <t>Rendimientos por cobrar</t>
  </si>
  <si>
    <t>INVERSIONES</t>
  </si>
  <si>
    <t>Negociables</t>
  </si>
  <si>
    <t>Disponibles para la venta</t>
  </si>
  <si>
    <t>Mantenidas hasta el vencimiento</t>
  </si>
  <si>
    <t>En Entidades en cesación</t>
  </si>
  <si>
    <t>Valores entregados en fideicomisos</t>
  </si>
  <si>
    <t xml:space="preserve">Menos - Estimaciones </t>
  </si>
  <si>
    <t xml:space="preserve">Reportos </t>
  </si>
  <si>
    <t>CARTERA DE CREDITOS</t>
  </si>
  <si>
    <t>Vigente</t>
  </si>
  <si>
    <t>Vencido</t>
  </si>
  <si>
    <t>Rendimiento por cobrar</t>
  </si>
  <si>
    <t>CUENTAS POR COBRAR</t>
  </si>
  <si>
    <t>Comisiones por cobrar</t>
  </si>
  <si>
    <t xml:space="preserve">Primas por cobrar  </t>
  </si>
  <si>
    <t>Deudores por seguros y fianzas</t>
  </si>
  <si>
    <t xml:space="preserve">Otras Cuentas por cobrar </t>
  </si>
  <si>
    <t>BIENES EN RECUPERACION DE CREDITO</t>
  </si>
  <si>
    <t>Bienes recibidos en recuperación de credito</t>
  </si>
  <si>
    <t>OTROS BIENES REALIZABLES (NETO)</t>
  </si>
  <si>
    <t>INVERSIONES PERMANENTES SOCIEDADES (NETO)</t>
  </si>
  <si>
    <t>PROPIEDAD, PLANTA Y EQUIPO (NETO)</t>
  </si>
  <si>
    <t>PROPIEDADES DE INVERSION</t>
  </si>
  <si>
    <t>OTROS ACTIVOS</t>
  </si>
  <si>
    <t>Cargos Diferidos</t>
  </si>
  <si>
    <t>Impuesto sobre la renta diferidos</t>
  </si>
  <si>
    <t>Intangibles</t>
  </si>
  <si>
    <t>Activos Diversos</t>
  </si>
  <si>
    <t>Menos - Amortizaciones acumuladas</t>
  </si>
  <si>
    <t>TOTAL ACTIVOS</t>
  </si>
  <si>
    <t>PASIVO</t>
  </si>
  <si>
    <t>DEPOSITOS DEL PUBLICO</t>
  </si>
  <si>
    <t>A la Vista</t>
  </si>
  <si>
    <t>De Ahorro</t>
  </si>
  <si>
    <t>A Plazo</t>
  </si>
  <si>
    <t>Otros</t>
  </si>
  <si>
    <t>Intereses por pagar</t>
  </si>
  <si>
    <t>REPORTOS</t>
  </si>
  <si>
    <t>VALORES EN CIRCULACION</t>
  </si>
  <si>
    <t>Titulos y Valores</t>
  </si>
  <si>
    <t>OBLIGACIONES CON ENTIDADES</t>
  </si>
  <si>
    <t>OBLIGACIONES INTERBANCARIAS</t>
  </si>
  <si>
    <t>Obligaciones con Bancos e Instituciones</t>
  </si>
  <si>
    <t>OBLIGACIONES FINANCIERAS</t>
  </si>
  <si>
    <t>Con el Banco Central</t>
  </si>
  <si>
    <t>Con Instituciones Financieras en el pais</t>
  </si>
  <si>
    <t>Con Instituciones Financieras Exterior</t>
  </si>
  <si>
    <t>Otras</t>
  </si>
  <si>
    <t>CUENTAS POR PAGAR POR ACTIVIDAD DE SEGUROS</t>
  </si>
  <si>
    <t>ACREEDORES DE SEGUROS Y FINANZA</t>
  </si>
  <si>
    <t>DEPOSITOS DE PRIMAS</t>
  </si>
  <si>
    <t>RESERVAS TECNICAS</t>
  </si>
  <si>
    <t>Reservas matemátecas y tecnicas-ramo vida</t>
  </si>
  <si>
    <t>Reservas de riesgos en curso</t>
  </si>
  <si>
    <t>OBLIGACIONES SUBORDINADAS</t>
  </si>
  <si>
    <t>Deudas Subordinadas</t>
  </si>
  <si>
    <t>Deuda convertible</t>
  </si>
  <si>
    <t>Obligaciones preferentes</t>
  </si>
  <si>
    <t>OTROS PASIVOS</t>
  </si>
  <si>
    <t>Impuesto sobre la renta diferido</t>
  </si>
  <si>
    <t>Pasivos diversos</t>
  </si>
  <si>
    <t>Otras Cuentas por pagar diversas</t>
  </si>
  <si>
    <t>Provisiones diversas</t>
  </si>
  <si>
    <t>TOTAL PASIVOS</t>
  </si>
  <si>
    <t>PATRIMONIO</t>
  </si>
  <si>
    <t>CAPITAL PAGADO</t>
  </si>
  <si>
    <t>APORTES DE CAPITAL</t>
  </si>
  <si>
    <t>APORTES PATRIMONIALES NO CAPITALIZADOS</t>
  </si>
  <si>
    <t>PRIMAS EN ACCIONES</t>
  </si>
  <si>
    <t>RESERVAS PATRIMONIALES</t>
  </si>
  <si>
    <t>AJUSTES POR REVALORIZACIONES</t>
  </si>
  <si>
    <t>AJUSTES/REVAL PARTICIPACIONES OTRAS EMPRESAS</t>
  </si>
  <si>
    <t>RESULTADO ACUMULADO DE  PERIODOS ANTERIORES</t>
  </si>
  <si>
    <t>RESULTADOS DEL EJERCICIO</t>
  </si>
  <si>
    <t>INTERES MINORITARIO</t>
  </si>
  <si>
    <t>TOTAL PATRIMONIO</t>
  </si>
  <si>
    <t>TOTAL PASIVOS Y PATRIMONIO</t>
  </si>
  <si>
    <t>CUENTAS CONTINGENTES</t>
  </si>
  <si>
    <t>Avales otorgados</t>
  </si>
  <si>
    <t>Cartas fianzas otorgadas</t>
  </si>
  <si>
    <t>Cartas de crédito</t>
  </si>
  <si>
    <t>Créditos otorgados no desembolsados</t>
  </si>
  <si>
    <t>Otras cuentas contingentes</t>
  </si>
  <si>
    <t>INTRUMENTOS FINANCIEROS DERIVADOS</t>
  </si>
  <si>
    <t>CUENTAS DE ORDEN FIDEICOMISO</t>
  </si>
  <si>
    <t>CUENTAS DE ORDEN POR EL CONTROL</t>
  </si>
  <si>
    <t>Bienes y valores en custodia cuenta tercero</t>
  </si>
  <si>
    <t>Administrcion de Carteras Colectivas</t>
  </si>
  <si>
    <t>INGRESOS FINANCIEROS</t>
  </si>
  <si>
    <t>Intereses por Créditos</t>
  </si>
  <si>
    <t>Comisiones por Créditos</t>
  </si>
  <si>
    <t xml:space="preserve">Intereses por Depositos </t>
  </si>
  <si>
    <t>Ganancias por Inversiones</t>
  </si>
  <si>
    <t>Rendimientos de Inversiones</t>
  </si>
  <si>
    <t>Otros ingresos financieros</t>
  </si>
  <si>
    <t>COSTOS FINANCIEROS</t>
  </si>
  <si>
    <t>Intereses por Captación de Depositos</t>
  </si>
  <si>
    <t>Intereses por Obligaciones Financieras</t>
  </si>
  <si>
    <t>Comisiones por obligaciones Financieras</t>
  </si>
  <si>
    <t>Pérdidas por Inversion</t>
  </si>
  <si>
    <t>Intereses por Obligaciones Subordinada</t>
  </si>
  <si>
    <t>Otros gastos financieros</t>
  </si>
  <si>
    <t>MARGEN FINANCIERO BRUTO</t>
  </si>
  <si>
    <t>Menos - Estimaciones para Cartera de Credito</t>
  </si>
  <si>
    <t>Menos - Estimaciones para Inversiones</t>
  </si>
  <si>
    <t>MARGEN FINANCIERO NETO</t>
  </si>
  <si>
    <t>INGRESOS (GASTOS) POR DIFERENCIAS DE CAMBIO</t>
  </si>
  <si>
    <t>Ingresos por diferencias de cambio</t>
  </si>
  <si>
    <t>Gastos por diferencias de cambio</t>
  </si>
  <si>
    <t>Diferencia de cambio neto</t>
  </si>
  <si>
    <t>Ingresos por reajustes por indexaciones</t>
  </si>
  <si>
    <t>Gastos por reajustes por indexaciones</t>
  </si>
  <si>
    <t>Reajustes por indexaciones neto</t>
  </si>
  <si>
    <t>INGRESOS POR SERVICIOS</t>
  </si>
  <si>
    <t>Comisiones por operaciones contingentes</t>
  </si>
  <si>
    <t>Comisiones de fideicomiso</t>
  </si>
  <si>
    <t>Comisiones por tarjeta de crédito</t>
  </si>
  <si>
    <t>Comisones por cambios y arbitraje de div</t>
  </si>
  <si>
    <t>Por participación en capital de otras empresas</t>
  </si>
  <si>
    <t>Por bienes realizables</t>
  </si>
  <si>
    <t>Por otros ingresos diversos</t>
  </si>
  <si>
    <t>GATOS POR SERVICIOS</t>
  </si>
  <si>
    <t>Por operaciones contingentes</t>
  </si>
  <si>
    <t>Primas del Fondo del Seguro de Depositos</t>
  </si>
  <si>
    <t>Por amortizacion de activos intangibles</t>
  </si>
  <si>
    <t>MARGEN OPERACIONAL BRUTO</t>
  </si>
  <si>
    <t>GASTOS DE ADMINISTRACION</t>
  </si>
  <si>
    <t>Gastos de personal</t>
  </si>
  <si>
    <t>Gastos generales</t>
  </si>
  <si>
    <t>Honorarios</t>
  </si>
  <si>
    <t>Estimaciones, provisiones , depreciaciones</t>
  </si>
  <si>
    <t>Gastos Varios</t>
  </si>
  <si>
    <t>MARGEN OPERACIONAL NETO</t>
  </si>
  <si>
    <t>Otros Ingresos</t>
  </si>
  <si>
    <t>Otros Gastos</t>
  </si>
  <si>
    <t>RESULTADOS ANTES DE IMPUESTOS Y PARTICIPACIONES</t>
  </si>
  <si>
    <t>Ingresos por participación sobre utilidades</t>
  </si>
  <si>
    <t>Gastos por participación sobre utilidades</t>
  </si>
  <si>
    <t>Gastos por impuestos</t>
  </si>
  <si>
    <t>Impuesto a la contribución especial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</si>
</sst>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 * #,##0.00_ ;_ * \-#,##0.00_ ;_ * &quot;-&quot;??_ ;_ @_ "/>
    <numFmt numFmtId="165" formatCode="#,##0.0,"/>
    <numFmt numFmtId="166" formatCode="_(* #,##0.0_);_(* \(#,##0.0\);_(* &quot;-&quot;??_);_(@_)"/>
    <numFmt numFmtId="167" formatCode="#,##0.00000000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3"/>
      </top>
      <bottom/>
      <diagonal/>
    </border>
    <border>
      <left style="thin">
        <color indexed="64"/>
      </left>
      <right/>
      <top/>
      <bottom style="thin">
        <color indexed="23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Border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 wrapText="1"/>
      <protection locked="0"/>
    </xf>
    <xf numFmtId="17" fontId="4" fillId="2" borderId="2" xfId="0" applyNumberFormat="1" applyFont="1" applyFill="1" applyBorder="1" applyAlignment="1" applyProtection="1">
      <alignment horizontal="center" wrapText="1"/>
      <protection locked="0"/>
    </xf>
    <xf numFmtId="0" fontId="5" fillId="0" borderId="1" xfId="0" applyFont="1" applyFill="1" applyBorder="1" applyAlignment="1" applyProtection="1">
      <protection locked="0"/>
    </xf>
    <xf numFmtId="0" fontId="5" fillId="0" borderId="3" xfId="0" applyFont="1" applyFill="1" applyBorder="1" applyAlignment="1" applyProtection="1">
      <protection locked="0"/>
    </xf>
    <xf numFmtId="0" fontId="6" fillId="0" borderId="4" xfId="0" applyFont="1" applyFill="1" applyBorder="1" applyAlignment="1" applyProtection="1">
      <protection locked="0"/>
    </xf>
    <xf numFmtId="0" fontId="6" fillId="0" borderId="5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alignment horizontal="left" indent="1"/>
      <protection locked="0"/>
    </xf>
    <xf numFmtId="165" fontId="2" fillId="0" borderId="5" xfId="1" applyNumberFormat="1" applyFont="1" applyFill="1" applyBorder="1" applyAlignment="1" applyProtection="1">
      <protection locked="0"/>
    </xf>
    <xf numFmtId="166" fontId="1" fillId="0" borderId="0" xfId="0" applyNumberFormat="1" applyFont="1" applyBorder="1"/>
    <xf numFmtId="0" fontId="1" fillId="0" borderId="4" xfId="0" applyFont="1" applyFill="1" applyBorder="1" applyAlignment="1" applyProtection="1">
      <alignment horizontal="left" indent="2"/>
      <protection locked="0"/>
    </xf>
    <xf numFmtId="165" fontId="1" fillId="0" borderId="5" xfId="1" applyNumberFormat="1" applyFont="1" applyFill="1" applyBorder="1" applyAlignment="1" applyProtection="1">
      <protection locked="0"/>
    </xf>
    <xf numFmtId="0" fontId="3" fillId="0" borderId="4" xfId="0" applyFont="1" applyFill="1" applyBorder="1" applyAlignment="1" applyProtection="1">
      <alignment horizontal="left" indent="3"/>
      <protection locked="0"/>
    </xf>
    <xf numFmtId="0" fontId="7" fillId="0" borderId="4" xfId="0" applyFont="1" applyFill="1" applyBorder="1" applyAlignment="1" applyProtection="1">
      <alignment horizontal="left" indent="1"/>
      <protection locked="0"/>
    </xf>
    <xf numFmtId="165" fontId="7" fillId="0" borderId="5" xfId="1" applyNumberFormat="1" applyFont="1" applyFill="1" applyBorder="1" applyAlignment="1" applyProtection="1">
      <protection locked="0"/>
    </xf>
    <xf numFmtId="165" fontId="3" fillId="0" borderId="5" xfId="1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horizontal="left" indent="3"/>
      <protection locked="0"/>
    </xf>
    <xf numFmtId="165" fontId="2" fillId="0" borderId="5" xfId="1" applyNumberFormat="1" applyFont="1" applyBorder="1" applyAlignment="1"/>
    <xf numFmtId="0" fontId="3" fillId="0" borderId="4" xfId="0" applyFont="1" applyFill="1" applyBorder="1" applyAlignment="1" applyProtection="1">
      <alignment horizontal="left" indent="2"/>
      <protection locked="0"/>
    </xf>
    <xf numFmtId="0" fontId="1" fillId="0" borderId="4" xfId="0" applyFont="1" applyBorder="1"/>
    <xf numFmtId="165" fontId="1" fillId="0" borderId="5" xfId="0" applyNumberFormat="1" applyFont="1" applyBorder="1" applyAlignment="1"/>
    <xf numFmtId="0" fontId="1" fillId="0" borderId="6" xfId="0" applyFont="1" applyFill="1" applyBorder="1" applyAlignment="1" applyProtection="1">
      <alignment horizontal="left"/>
      <protection locked="0"/>
    </xf>
    <xf numFmtId="165" fontId="2" fillId="0" borderId="7" xfId="1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165" fontId="1" fillId="0" borderId="2" xfId="1" applyNumberFormat="1" applyFont="1" applyFill="1" applyBorder="1" applyAlignment="1" applyProtection="1">
      <protection locked="0"/>
    </xf>
    <xf numFmtId="165" fontId="1" fillId="0" borderId="5" xfId="0" applyNumberFormat="1" applyFont="1" applyFill="1" applyBorder="1" applyAlignment="1" applyProtection="1">
      <protection locked="0"/>
    </xf>
    <xf numFmtId="165" fontId="6" fillId="0" borderId="5" xfId="0" applyNumberFormat="1" applyFont="1" applyFill="1" applyBorder="1" applyAlignment="1" applyProtection="1">
      <protection locked="0"/>
    </xf>
    <xf numFmtId="165" fontId="1" fillId="0" borderId="5" xfId="1" applyNumberFormat="1" applyFont="1" applyBorder="1" applyAlignment="1"/>
    <xf numFmtId="0" fontId="1" fillId="0" borderId="4" xfId="0" applyFont="1" applyFill="1" applyBorder="1" applyAlignment="1" applyProtection="1">
      <alignment horizontal="left" indent="1"/>
      <protection locked="0"/>
    </xf>
    <xf numFmtId="0" fontId="2" fillId="0" borderId="4" xfId="0" applyFont="1" applyFill="1" applyBorder="1" applyAlignment="1" applyProtection="1">
      <alignment horizontal="left" indent="2"/>
      <protection locked="0"/>
    </xf>
    <xf numFmtId="0" fontId="2" fillId="0" borderId="8" xfId="0" applyFont="1" applyFill="1" applyBorder="1" applyAlignment="1" applyProtection="1">
      <alignment horizontal="left"/>
      <protection locked="0"/>
    </xf>
    <xf numFmtId="165" fontId="2" fillId="0" borderId="9" xfId="1" applyNumberFormat="1" applyFont="1" applyBorder="1" applyAlignment="1"/>
    <xf numFmtId="0" fontId="1" fillId="0" borderId="4" xfId="0" applyFont="1" applyFill="1" applyBorder="1" applyAlignment="1" applyProtection="1">
      <alignment horizontal="left" vertical="top" wrapText="1" indent="1"/>
      <protection locked="0"/>
    </xf>
    <xf numFmtId="165" fontId="1" fillId="0" borderId="10" xfId="1" applyNumberFormat="1" applyFont="1" applyBorder="1" applyAlignment="1"/>
    <xf numFmtId="165" fontId="2" fillId="0" borderId="11" xfId="1" applyNumberFormat="1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/>
    <xf numFmtId="0" fontId="2" fillId="0" borderId="7" xfId="0" applyFont="1" applyFill="1" applyBorder="1" applyAlignment="1" applyProtection="1">
      <alignment horizontal="left" indent="1"/>
      <protection locked="0"/>
    </xf>
    <xf numFmtId="165" fontId="2" fillId="0" borderId="7" xfId="1" applyNumberFormat="1" applyFont="1" applyBorder="1" applyAlignment="1"/>
    <xf numFmtId="0" fontId="1" fillId="0" borderId="7" xfId="0" applyFont="1" applyFill="1" applyBorder="1" applyAlignment="1" applyProtection="1">
      <alignment horizontal="left" indent="3"/>
      <protection locked="0"/>
    </xf>
    <xf numFmtId="0" fontId="1" fillId="0" borderId="7" xfId="0" applyFont="1" applyFill="1" applyBorder="1" applyAlignment="1"/>
    <xf numFmtId="43" fontId="1" fillId="0" borderId="0" xfId="0" applyNumberFormat="1" applyFont="1" applyBorder="1"/>
    <xf numFmtId="0" fontId="1" fillId="0" borderId="0" xfId="0" applyFont="1" applyFill="1" applyBorder="1" applyAlignment="1"/>
    <xf numFmtId="0" fontId="4" fillId="2" borderId="4" xfId="0" applyFont="1" applyFill="1" applyBorder="1" applyAlignment="1" applyProtection="1">
      <alignment horizontal="center" wrapText="1"/>
      <protection locked="0"/>
    </xf>
    <xf numFmtId="0" fontId="8" fillId="0" borderId="4" xfId="0" applyFont="1" applyFill="1" applyBorder="1" applyAlignment="1" applyProtection="1">
      <alignment horizontal="left"/>
      <protection locked="0"/>
    </xf>
    <xf numFmtId="0" fontId="1" fillId="0" borderId="5" xfId="0" applyFont="1" applyFill="1" applyBorder="1" applyAlignment="1"/>
    <xf numFmtId="0" fontId="8" fillId="0" borderId="4" xfId="0" applyFont="1" applyFill="1" applyBorder="1" applyAlignment="1" applyProtection="1">
      <alignment horizontal="left" indent="1"/>
      <protection locked="0"/>
    </xf>
    <xf numFmtId="4" fontId="1" fillId="0" borderId="0" xfId="0" applyNumberFormat="1" applyFont="1" applyBorder="1"/>
    <xf numFmtId="166" fontId="1" fillId="0" borderId="5" xfId="1" applyNumberFormat="1" applyFont="1" applyFill="1" applyBorder="1" applyAlignment="1"/>
    <xf numFmtId="0" fontId="2" fillId="3" borderId="6" xfId="0" applyFont="1" applyFill="1" applyBorder="1" applyAlignment="1" applyProtection="1">
      <protection locked="0"/>
    </xf>
    <xf numFmtId="165" fontId="2" fillId="4" borderId="5" xfId="1" applyNumberFormat="1" applyFont="1" applyFill="1" applyBorder="1" applyAlignment="1"/>
    <xf numFmtId="0" fontId="2" fillId="3" borderId="12" xfId="0" applyFont="1" applyFill="1" applyBorder="1" applyAlignment="1" applyProtection="1">
      <protection locked="0"/>
    </xf>
    <xf numFmtId="0" fontId="2" fillId="3" borderId="13" xfId="0" applyFont="1" applyFill="1" applyBorder="1" applyAlignment="1" applyProtection="1">
      <protection locked="0"/>
    </xf>
    <xf numFmtId="0" fontId="2" fillId="5" borderId="4" xfId="0" applyFont="1" applyFill="1" applyBorder="1" applyAlignment="1" applyProtection="1">
      <alignment horizontal="left" indent="2"/>
      <protection locked="0"/>
    </xf>
    <xf numFmtId="0" fontId="2" fillId="5" borderId="4" xfId="0" applyFont="1" applyFill="1" applyBorder="1" applyAlignment="1" applyProtection="1">
      <protection locked="0"/>
    </xf>
    <xf numFmtId="167" fontId="1" fillId="0" borderId="0" xfId="0" applyNumberFormat="1" applyFont="1" applyBorder="1"/>
    <xf numFmtId="0" fontId="9" fillId="0" borderId="0" xfId="0" applyFont="1" applyBorder="1"/>
    <xf numFmtId="165" fontId="9" fillId="0" borderId="0" xfId="0" applyNumberFormat="1" applyFont="1" applyBorder="1"/>
    <xf numFmtId="165" fontId="10" fillId="0" borderId="0" xfId="1" applyNumberFormat="1" applyFont="1" applyBorder="1"/>
    <xf numFmtId="164" fontId="1" fillId="0" borderId="0" xfId="1" applyFont="1" applyFill="1" applyBorder="1"/>
    <xf numFmtId="0" fontId="1" fillId="0" borderId="5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hali/DAVIVIENDA/REPORTERIA%20DAVIVIENDA/REPORTERIA%202018/Abril/CONSOLIDADO%20ABRIL%202018%20IF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juarez/Configuraci&#243;n%20local/Archivos%20temporales%20de%20Internet/Content.IE5/W9IFK5UV/Depreciaci&#242;n_Leas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CIONIFD EL SALVADOR"/>
      <sheetName val="WFSALDOS Ajuste 3 (2)"/>
      <sheetName val="Balance general"/>
      <sheetName val="Estado de resultados"/>
      <sheetName val="EEFF CONGLOMERADO SSF NVO FORMA"/>
      <sheetName val="HOJA DE CONSOLIDACION"/>
      <sheetName val="FLUJO BCO IND"/>
      <sheetName val="FLUJO BCO CONSOL"/>
      <sheetName val="FLUJO IFD CONSOL"/>
      <sheetName val="mov patrimonioht"/>
      <sheetName val="Dividendos 2016"/>
      <sheetName val="PARTICIPACIONIFD 2018"/>
      <sheetName val="balance IFD"/>
      <sheetName val="ANEXO "/>
      <sheetName val="DIVIDENDOS"/>
      <sheetName val="PARTIDAS BANCO"/>
      <sheetName val="PARTIDAS IFD"/>
      <sheetName val="partidas seguros"/>
      <sheetName val="Inversiones"/>
      <sheetName val="Segmento Banco"/>
      <sheetName val="wfsaldos ajuste5"/>
      <sheetName val="Segmento IFD"/>
      <sheetName val="Intereses"/>
      <sheetName val="Estado Financieros IFD"/>
      <sheetName val="VIDA"/>
      <sheetName val="SEGUROS"/>
      <sheetName val="VAL"/>
      <sheetName val="FACT"/>
      <sheetName val="IFD"/>
      <sheetName val="ALM"/>
      <sheetName val="ajuste participacion"/>
    </sheetNames>
    <sheetDataSet>
      <sheetData sheetId="0"/>
      <sheetData sheetId="1"/>
      <sheetData sheetId="2"/>
      <sheetData sheetId="3"/>
      <sheetData sheetId="4"/>
      <sheetData sheetId="5">
        <row r="8">
          <cell r="AJ8">
            <v>41084116.25</v>
          </cell>
        </row>
        <row r="9">
          <cell r="AJ9">
            <v>409904802.50999999</v>
          </cell>
        </row>
        <row r="10">
          <cell r="AJ10">
            <v>161420.84999999998</v>
          </cell>
        </row>
        <row r="11">
          <cell r="AJ11">
            <v>72510029.819999993</v>
          </cell>
        </row>
        <row r="12">
          <cell r="AJ12">
            <v>0</v>
          </cell>
        </row>
        <row r="13">
          <cell r="AJ13">
            <v>23756397.060000002</v>
          </cell>
        </row>
        <row r="14">
          <cell r="AJ14">
            <v>6780000</v>
          </cell>
        </row>
        <row r="18">
          <cell r="AJ18">
            <v>-10408.200000000001</v>
          </cell>
        </row>
        <row r="22">
          <cell r="AJ22">
            <v>584500</v>
          </cell>
        </row>
        <row r="27">
          <cell r="AJ27">
            <v>16174028.52</v>
          </cell>
        </row>
        <row r="28">
          <cell r="AJ28">
            <v>217903478.29999998</v>
          </cell>
        </row>
        <row r="30">
          <cell r="AJ30">
            <v>7826929.870000001</v>
          </cell>
        </row>
        <row r="31">
          <cell r="AJ31">
            <v>-65610.8</v>
          </cell>
        </row>
        <row r="36">
          <cell r="AJ36">
            <v>1742452410.1900001</v>
          </cell>
        </row>
        <row r="37">
          <cell r="AJ37">
            <v>35854647.670000002</v>
          </cell>
        </row>
        <row r="38">
          <cell r="AJ38">
            <v>8353700.5900000008</v>
          </cell>
        </row>
        <row r="40">
          <cell r="AJ40">
            <v>-41352498.170000002</v>
          </cell>
        </row>
        <row r="42">
          <cell r="AJ42">
            <v>3489101.41</v>
          </cell>
        </row>
        <row r="43">
          <cell r="AJ43">
            <v>162841.01999999999</v>
          </cell>
        </row>
        <row r="47">
          <cell r="AJ47">
            <v>17424688.960000001</v>
          </cell>
        </row>
        <row r="48">
          <cell r="AJ48">
            <v>-13179222.27</v>
          </cell>
        </row>
        <row r="50">
          <cell r="AJ50">
            <v>4733951.6020285096</v>
          </cell>
        </row>
        <row r="53">
          <cell r="AJ53">
            <v>24585970.970000003</v>
          </cell>
        </row>
        <row r="54">
          <cell r="AJ54">
            <v>7962357.96</v>
          </cell>
        </row>
        <row r="55">
          <cell r="AJ55">
            <v>-1570455.05</v>
          </cell>
        </row>
        <row r="58">
          <cell r="AJ58">
            <v>4674958.6100000003</v>
          </cell>
        </row>
        <row r="59">
          <cell r="AJ59">
            <v>51645822.389999993</v>
          </cell>
        </row>
        <row r="74">
          <cell r="AJ74">
            <v>450993425.28000003</v>
          </cell>
        </row>
        <row r="75">
          <cell r="AJ75">
            <v>438094876.15999997</v>
          </cell>
        </row>
        <row r="77">
          <cell r="AJ77">
            <v>732615138.00999975</v>
          </cell>
        </row>
        <row r="81">
          <cell r="AJ81">
            <v>2710748.26</v>
          </cell>
        </row>
        <row r="89">
          <cell r="AJ89">
            <v>16254666.51</v>
          </cell>
        </row>
        <row r="90">
          <cell r="AJ90">
            <v>32012.21</v>
          </cell>
        </row>
        <row r="93">
          <cell r="AJ93">
            <v>421983230.46999997</v>
          </cell>
        </row>
        <row r="94">
          <cell r="AJ94">
            <v>4345159.5474999994</v>
          </cell>
        </row>
        <row r="98">
          <cell r="AJ98">
            <v>189084246.57999998</v>
          </cell>
        </row>
        <row r="99">
          <cell r="AJ99">
            <v>941409.64999999991</v>
          </cell>
        </row>
        <row r="102">
          <cell r="AJ102">
            <v>14769595.380000001</v>
          </cell>
        </row>
        <row r="107">
          <cell r="AJ107">
            <v>14412203.119999999</v>
          </cell>
        </row>
        <row r="109">
          <cell r="AJ109">
            <v>163057.54</v>
          </cell>
        </row>
        <row r="110">
          <cell r="AJ110">
            <v>914599.37</v>
          </cell>
        </row>
        <row r="112">
          <cell r="AJ112">
            <v>332384.27</v>
          </cell>
        </row>
        <row r="116">
          <cell r="AJ116">
            <v>26319333.218165077</v>
          </cell>
        </row>
        <row r="118">
          <cell r="AJ118">
            <v>1016801.6</v>
          </cell>
        </row>
        <row r="119">
          <cell r="AJ119">
            <v>2418012.9700000002</v>
          </cell>
        </row>
        <row r="120">
          <cell r="AJ120">
            <v>18368654.628571428</v>
          </cell>
        </row>
        <row r="129">
          <cell r="AJ129">
            <v>3171320.11</v>
          </cell>
        </row>
        <row r="130">
          <cell r="AJ130">
            <v>8217816.7699999996</v>
          </cell>
        </row>
        <row r="133">
          <cell r="AJ133">
            <v>2285916.17</v>
          </cell>
        </row>
        <row r="140">
          <cell r="AJ140">
            <v>4290878.8430865947</v>
          </cell>
        </row>
        <row r="144">
          <cell r="AJ144">
            <v>152000000.00285715</v>
          </cell>
        </row>
        <row r="148">
          <cell r="AJ148">
            <v>126844795.12469524</v>
          </cell>
        </row>
        <row r="149">
          <cell r="AJ149">
            <v>9267677.2120413594</v>
          </cell>
        </row>
        <row r="170">
          <cell r="AJ170">
            <v>54918142.709999993</v>
          </cell>
        </row>
        <row r="171">
          <cell r="AJ171">
            <v>5954827.2800000003</v>
          </cell>
        </row>
        <row r="172">
          <cell r="AJ172">
            <v>3640967.46</v>
          </cell>
        </row>
        <row r="174">
          <cell r="AJ174">
            <v>22238.36</v>
          </cell>
        </row>
        <row r="175">
          <cell r="AJ175">
            <v>2010019.98</v>
          </cell>
        </row>
        <row r="176">
          <cell r="AJ176">
            <v>585386.29</v>
          </cell>
        </row>
        <row r="178">
          <cell r="AJ178">
            <v>431991.35000000003</v>
          </cell>
        </row>
        <row r="179">
          <cell r="AJ179">
            <v>4027053.1100000003</v>
          </cell>
        </row>
        <row r="181">
          <cell r="AJ181">
            <v>8489315.9499999993</v>
          </cell>
        </row>
        <row r="182">
          <cell r="AJ182">
            <v>982376.82</v>
          </cell>
        </row>
        <row r="183">
          <cell r="AJ183">
            <v>36942.629999999997</v>
          </cell>
        </row>
        <row r="184">
          <cell r="AJ184">
            <v>24150.13</v>
          </cell>
        </row>
        <row r="185">
          <cell r="AJ185">
            <v>264967.7</v>
          </cell>
        </row>
        <row r="191">
          <cell r="AJ191">
            <v>11282051.040000001</v>
          </cell>
        </row>
        <row r="192">
          <cell r="AJ192">
            <v>6617585.7199999997</v>
          </cell>
        </row>
        <row r="193">
          <cell r="AJ193">
            <v>3228609.03</v>
          </cell>
        </row>
        <row r="194">
          <cell r="AJ194">
            <v>104552.17</v>
          </cell>
        </row>
        <row r="196">
          <cell r="AJ196">
            <v>7278111.5</v>
          </cell>
        </row>
        <row r="197">
          <cell r="AJ197">
            <v>2118891.85</v>
          </cell>
        </row>
        <row r="198">
          <cell r="AJ198">
            <v>1452514.21</v>
          </cell>
        </row>
        <row r="199">
          <cell r="AJ199">
            <v>1237505.1599999999</v>
          </cell>
        </row>
        <row r="200">
          <cell r="AJ200">
            <v>896582.93000000017</v>
          </cell>
        </row>
        <row r="204">
          <cell r="AJ204">
            <v>11814315.460000001</v>
          </cell>
        </row>
        <row r="205">
          <cell r="AJ205">
            <v>119130.08</v>
          </cell>
        </row>
        <row r="206">
          <cell r="AJ206">
            <v>0</v>
          </cell>
        </row>
        <row r="207">
          <cell r="AJ207">
            <v>227159.3</v>
          </cell>
        </row>
        <row r="208">
          <cell r="AJ208">
            <v>23164.89</v>
          </cell>
        </row>
        <row r="211">
          <cell r="AJ211">
            <v>12353450.26</v>
          </cell>
        </row>
        <row r="212">
          <cell r="AJ212">
            <v>10660972.870000001</v>
          </cell>
        </row>
        <row r="213">
          <cell r="AJ213">
            <v>2231848.2000000002</v>
          </cell>
        </row>
        <row r="217">
          <cell r="AJ217">
            <v>1104.07</v>
          </cell>
        </row>
        <row r="220">
          <cell r="AJ220">
            <v>7459038.012028533</v>
          </cell>
        </row>
        <row r="228">
          <cell r="AJ228">
            <v>1866539.7937359216</v>
          </cell>
        </row>
        <row r="240">
          <cell r="AJ240">
            <v>5340782.7299999995</v>
          </cell>
        </row>
        <row r="241">
          <cell r="AJ241">
            <v>579699.48</v>
          </cell>
        </row>
        <row r="245">
          <cell r="AJ245">
            <v>147377.96625122105</v>
          </cell>
        </row>
        <row r="247">
          <cell r="AJ247">
            <v>9267677.2120413594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464">
          <cell r="E1464">
            <v>6359964.5599999996</v>
          </cell>
        </row>
        <row r="3669">
          <cell r="E3669">
            <v>18521699.649999999</v>
          </cell>
        </row>
        <row r="3700">
          <cell r="E3700">
            <v>87098865.420000002</v>
          </cell>
        </row>
        <row r="3926">
          <cell r="E3926">
            <v>-2759596.55</v>
          </cell>
        </row>
        <row r="4111">
          <cell r="E4111">
            <v>-251843.04</v>
          </cell>
        </row>
        <row r="4188">
          <cell r="E4188">
            <v>-54688.24</v>
          </cell>
        </row>
        <row r="5153">
          <cell r="E5153">
            <v>332246.48</v>
          </cell>
        </row>
        <row r="5246">
          <cell r="E5246">
            <v>699036.89</v>
          </cell>
        </row>
        <row r="5365">
          <cell r="E5365">
            <v>41190.79</v>
          </cell>
        </row>
        <row r="5372">
          <cell r="E5372">
            <v>39953747.100000001</v>
          </cell>
        </row>
        <row r="5384">
          <cell r="E5384">
            <v>11480123.85</v>
          </cell>
        </row>
        <row r="5392">
          <cell r="E5392">
            <v>178668706.28</v>
          </cell>
        </row>
        <row r="5399">
          <cell r="E5399">
            <v>3869670.47</v>
          </cell>
        </row>
        <row r="5436">
          <cell r="E5436">
            <v>21085540.850000001</v>
          </cell>
        </row>
        <row r="5907">
          <cell r="E5907">
            <v>388834.57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sal"/>
      <sheetName val="Baterias de El Salv."/>
      <sheetName val="Xerox"/>
      <sheetName val="Consolidado de Act. Fijo"/>
      <sheetName val="Clasif_Act."/>
      <sheetName val="Giro_Emp."/>
      <sheetName val="2006"/>
    </sheetNames>
    <sheetDataSet>
      <sheetData sheetId="0">
        <row r="18">
          <cell r="D18">
            <v>47</v>
          </cell>
        </row>
        <row r="19">
          <cell r="D19">
            <v>46</v>
          </cell>
        </row>
        <row r="20">
          <cell r="D20">
            <v>45</v>
          </cell>
        </row>
        <row r="21">
          <cell r="D21">
            <v>44</v>
          </cell>
        </row>
        <row r="22">
          <cell r="D22">
            <v>43</v>
          </cell>
        </row>
        <row r="23">
          <cell r="D23">
            <v>42</v>
          </cell>
        </row>
        <row r="24">
          <cell r="D24">
            <v>41</v>
          </cell>
        </row>
        <row r="25">
          <cell r="D25">
            <v>40</v>
          </cell>
        </row>
        <row r="26">
          <cell r="D26">
            <v>39</v>
          </cell>
        </row>
        <row r="27">
          <cell r="D27">
            <v>38</v>
          </cell>
        </row>
        <row r="28">
          <cell r="D28">
            <v>37</v>
          </cell>
        </row>
        <row r="29">
          <cell r="D29">
            <v>36</v>
          </cell>
        </row>
        <row r="30">
          <cell r="D30">
            <v>35</v>
          </cell>
        </row>
        <row r="31">
          <cell r="D31">
            <v>34</v>
          </cell>
        </row>
        <row r="32">
          <cell r="D32">
            <v>33</v>
          </cell>
        </row>
        <row r="33">
          <cell r="D33">
            <v>32</v>
          </cell>
        </row>
        <row r="34">
          <cell r="D34">
            <v>31</v>
          </cell>
        </row>
        <row r="35">
          <cell r="D35">
            <v>30</v>
          </cell>
        </row>
        <row r="36">
          <cell r="D36">
            <v>29</v>
          </cell>
        </row>
        <row r="37">
          <cell r="D37">
            <v>28</v>
          </cell>
        </row>
        <row r="38">
          <cell r="D38">
            <v>27</v>
          </cell>
        </row>
        <row r="39">
          <cell r="D39">
            <v>26</v>
          </cell>
        </row>
        <row r="40">
          <cell r="D40">
            <v>25</v>
          </cell>
        </row>
        <row r="41">
          <cell r="D41">
            <v>24</v>
          </cell>
        </row>
        <row r="42">
          <cell r="D42">
            <v>23</v>
          </cell>
        </row>
        <row r="43">
          <cell r="D43">
            <v>22</v>
          </cell>
        </row>
        <row r="44">
          <cell r="D44">
            <v>21</v>
          </cell>
        </row>
        <row r="45">
          <cell r="D45">
            <v>20</v>
          </cell>
        </row>
        <row r="46">
          <cell r="D46">
            <v>19</v>
          </cell>
        </row>
        <row r="47">
          <cell r="D47">
            <v>18</v>
          </cell>
        </row>
        <row r="48">
          <cell r="D48">
            <v>17</v>
          </cell>
        </row>
        <row r="49">
          <cell r="D49">
            <v>16</v>
          </cell>
        </row>
        <row r="50">
          <cell r="D50">
            <v>15</v>
          </cell>
        </row>
        <row r="51">
          <cell r="D51">
            <v>14</v>
          </cell>
        </row>
        <row r="52">
          <cell r="D52">
            <v>13</v>
          </cell>
        </row>
        <row r="53">
          <cell r="D53" t="e">
            <v>#VALUE!</v>
          </cell>
        </row>
        <row r="54">
          <cell r="D54" t="e">
            <v>#VALUE!</v>
          </cell>
        </row>
        <row r="55">
          <cell r="D55" t="e">
            <v>#VALUE!</v>
          </cell>
        </row>
        <row r="56">
          <cell r="D56" t="e">
            <v>#VALUE!</v>
          </cell>
        </row>
        <row r="57">
          <cell r="D57" t="e">
            <v>#VALUE!</v>
          </cell>
        </row>
        <row r="58">
          <cell r="D58" t="e">
            <v>#VALUE!</v>
          </cell>
        </row>
        <row r="59">
          <cell r="D59" t="e">
            <v>#VALUE!</v>
          </cell>
        </row>
        <row r="60">
          <cell r="D60" t="e">
            <v>#VALUE!</v>
          </cell>
        </row>
        <row r="61">
          <cell r="D61" t="e">
            <v>#VALUE!</v>
          </cell>
        </row>
        <row r="62">
          <cell r="D62" t="e">
            <v>#VALUE!</v>
          </cell>
        </row>
        <row r="63">
          <cell r="D63" t="e">
            <v>#VALUE!</v>
          </cell>
        </row>
        <row r="64">
          <cell r="D64" t="e">
            <v>#VALUE!</v>
          </cell>
        </row>
        <row r="65">
          <cell r="D65" t="e">
            <v>#VALUE!</v>
          </cell>
        </row>
        <row r="66">
          <cell r="D66" t="e">
            <v>#VALUE!</v>
          </cell>
        </row>
        <row r="67">
          <cell r="D67" t="e">
            <v>#VALUE!</v>
          </cell>
        </row>
        <row r="68">
          <cell r="D68" t="e">
            <v>#VALUE!</v>
          </cell>
        </row>
        <row r="69">
          <cell r="D69" t="e">
            <v>#VALUE!</v>
          </cell>
        </row>
        <row r="70">
          <cell r="D70" t="e">
            <v>#VALUE!</v>
          </cell>
        </row>
        <row r="71">
          <cell r="D71" t="e">
            <v>#VALUE!</v>
          </cell>
        </row>
        <row r="72">
          <cell r="D72" t="e">
            <v>#VALUE!</v>
          </cell>
        </row>
        <row r="73">
          <cell r="D73" t="e">
            <v>#VALUE!</v>
          </cell>
        </row>
        <row r="74">
          <cell r="D74" t="e">
            <v>#VALUE!</v>
          </cell>
        </row>
        <row r="75">
          <cell r="D75" t="e">
            <v>#VALUE!</v>
          </cell>
        </row>
        <row r="76">
          <cell r="D76" t="e">
            <v>#VALUE!</v>
          </cell>
        </row>
        <row r="77">
          <cell r="D77" t="e">
            <v>#VALUE!</v>
          </cell>
        </row>
        <row r="78">
          <cell r="D78" t="e">
            <v>#VALUE!</v>
          </cell>
        </row>
        <row r="79">
          <cell r="D79" t="e">
            <v>#VALUE!</v>
          </cell>
        </row>
        <row r="80">
          <cell r="D80" t="e">
            <v>#VALUE!</v>
          </cell>
        </row>
        <row r="81">
          <cell r="D81" t="e">
            <v>#VALUE!</v>
          </cell>
        </row>
        <row r="82">
          <cell r="D82" t="e">
            <v>#VALUE!</v>
          </cell>
        </row>
        <row r="83">
          <cell r="D83" t="e">
            <v>#VALUE!</v>
          </cell>
        </row>
        <row r="84">
          <cell r="D84" t="e">
            <v>#VALUE!</v>
          </cell>
        </row>
        <row r="85">
          <cell r="D85" t="e">
            <v>#VALUE!</v>
          </cell>
        </row>
        <row r="86">
          <cell r="D86" t="e">
            <v>#VALUE!</v>
          </cell>
        </row>
        <row r="87">
          <cell r="D87" t="e">
            <v>#VALUE!</v>
          </cell>
        </row>
        <row r="88">
          <cell r="D88" t="e">
            <v>#VALUE!</v>
          </cell>
        </row>
        <row r="89">
          <cell r="D89" t="e">
            <v>#VALUE!</v>
          </cell>
        </row>
        <row r="90">
          <cell r="D90" t="e">
            <v>#VALUE!</v>
          </cell>
        </row>
        <row r="91">
          <cell r="D91" t="e">
            <v>#VALUE!</v>
          </cell>
        </row>
        <row r="92">
          <cell r="D92" t="e">
            <v>#VALUE!</v>
          </cell>
        </row>
        <row r="93">
          <cell r="D93" t="e">
            <v>#VALUE!</v>
          </cell>
        </row>
        <row r="94">
          <cell r="D94" t="e">
            <v>#VALUE!</v>
          </cell>
        </row>
        <row r="95">
          <cell r="D95" t="e">
            <v>#VALUE!</v>
          </cell>
        </row>
        <row r="96">
          <cell r="D96" t="e">
            <v>#VALUE!</v>
          </cell>
        </row>
        <row r="97">
          <cell r="D97" t="e">
            <v>#VALUE!</v>
          </cell>
        </row>
        <row r="98">
          <cell r="D98" t="e">
            <v>#VALUE!</v>
          </cell>
        </row>
        <row r="99">
          <cell r="D99" t="e">
            <v>#VALUE!</v>
          </cell>
        </row>
        <row r="100">
          <cell r="D100" t="e">
            <v>#VALUE!</v>
          </cell>
        </row>
        <row r="101">
          <cell r="D101" t="e">
            <v>#VALUE!</v>
          </cell>
        </row>
        <row r="102">
          <cell r="D102" t="e">
            <v>#VALUE!</v>
          </cell>
        </row>
        <row r="103">
          <cell r="D103" t="e">
            <v>#VALUE!</v>
          </cell>
        </row>
        <row r="104">
          <cell r="D104" t="e">
            <v>#VALUE!</v>
          </cell>
        </row>
        <row r="105">
          <cell r="D105" t="e">
            <v>#VALUE!</v>
          </cell>
        </row>
        <row r="106">
          <cell r="D106" t="e">
            <v>#VALUE!</v>
          </cell>
        </row>
        <row r="107">
          <cell r="D107" t="e">
            <v>#VALUE!</v>
          </cell>
        </row>
        <row r="108">
          <cell r="D108" t="e">
            <v>#VALUE!</v>
          </cell>
        </row>
        <row r="109">
          <cell r="D109" t="e">
            <v>#VALUE!</v>
          </cell>
        </row>
        <row r="110">
          <cell r="D110" t="e">
            <v>#VALUE!</v>
          </cell>
        </row>
        <row r="111">
          <cell r="D111" t="e">
            <v>#VALUE!</v>
          </cell>
        </row>
        <row r="112">
          <cell r="D112" t="e">
            <v>#VALUE!</v>
          </cell>
        </row>
        <row r="113">
          <cell r="D113" t="e">
            <v>#VALUE!</v>
          </cell>
        </row>
        <row r="114">
          <cell r="D114" t="e">
            <v>#VALUE!</v>
          </cell>
        </row>
        <row r="115">
          <cell r="D115" t="e">
            <v>#VALUE!</v>
          </cell>
        </row>
        <row r="116">
          <cell r="D116" t="e">
            <v>#VALUE!</v>
          </cell>
        </row>
        <row r="117">
          <cell r="D117" t="e">
            <v>#VALUE!</v>
          </cell>
        </row>
        <row r="118">
          <cell r="D118" t="e">
            <v>#VALUE!</v>
          </cell>
        </row>
        <row r="119">
          <cell r="D119" t="e">
            <v>#VALUE!</v>
          </cell>
        </row>
        <row r="120">
          <cell r="D120" t="e">
            <v>#VALUE!</v>
          </cell>
        </row>
        <row r="121">
          <cell r="D121" t="e">
            <v>#VALUE!</v>
          </cell>
        </row>
        <row r="122">
          <cell r="D122" t="e">
            <v>#VALUE!</v>
          </cell>
        </row>
        <row r="123">
          <cell r="D123" t="e">
            <v>#VALUE!</v>
          </cell>
        </row>
        <row r="124">
          <cell r="D124" t="e">
            <v>#VALUE!</v>
          </cell>
        </row>
        <row r="125">
          <cell r="D125" t="e">
            <v>#VALUE!</v>
          </cell>
        </row>
        <row r="126">
          <cell r="D126" t="e">
            <v>#VALUE!</v>
          </cell>
        </row>
        <row r="127">
          <cell r="D127" t="e">
            <v>#VALUE!</v>
          </cell>
        </row>
        <row r="128">
          <cell r="D128" t="e">
            <v>#VALUE!</v>
          </cell>
        </row>
        <row r="129">
          <cell r="D129" t="e">
            <v>#VALUE!</v>
          </cell>
        </row>
        <row r="130">
          <cell r="D130" t="e">
            <v>#VALUE!</v>
          </cell>
        </row>
        <row r="131">
          <cell r="D131" t="e">
            <v>#VALUE!</v>
          </cell>
        </row>
        <row r="132">
          <cell r="D132" t="e">
            <v>#VALUE!</v>
          </cell>
        </row>
        <row r="133">
          <cell r="D133" t="e">
            <v>#VALUE!</v>
          </cell>
        </row>
        <row r="134">
          <cell r="D134" t="e">
            <v>#VALUE!</v>
          </cell>
        </row>
        <row r="135">
          <cell r="D135" t="e">
            <v>#VALUE!</v>
          </cell>
        </row>
        <row r="136">
          <cell r="D136" t="e">
            <v>#VALUE!</v>
          </cell>
        </row>
        <row r="137">
          <cell r="D137" t="e">
            <v>#VALUE!</v>
          </cell>
        </row>
        <row r="138">
          <cell r="D138" t="e">
            <v>#VALUE!</v>
          </cell>
        </row>
        <row r="139">
          <cell r="D139" t="e">
            <v>#VALUE!</v>
          </cell>
        </row>
        <row r="140">
          <cell r="D140" t="e">
            <v>#VALUE!</v>
          </cell>
        </row>
        <row r="141">
          <cell r="D141" t="e">
            <v>#VALUE!</v>
          </cell>
        </row>
        <row r="142">
          <cell r="D142" t="e">
            <v>#VALUE!</v>
          </cell>
        </row>
        <row r="143">
          <cell r="D143" t="e">
            <v>#VALUE!</v>
          </cell>
        </row>
        <row r="144">
          <cell r="D144" t="e">
            <v>#VALUE!</v>
          </cell>
        </row>
        <row r="145">
          <cell r="D145" t="e">
            <v>#VALUE!</v>
          </cell>
        </row>
        <row r="146">
          <cell r="D146" t="e">
            <v>#VALUE!</v>
          </cell>
        </row>
        <row r="147">
          <cell r="D147" t="e">
            <v>#VALUE!</v>
          </cell>
        </row>
        <row r="148">
          <cell r="D148" t="e">
            <v>#VALUE!</v>
          </cell>
        </row>
        <row r="149">
          <cell r="D149" t="e">
            <v>#VALUE!</v>
          </cell>
        </row>
        <row r="150">
          <cell r="D150" t="e">
            <v>#VALUE!</v>
          </cell>
        </row>
        <row r="151">
          <cell r="D151" t="e">
            <v>#VALUE!</v>
          </cell>
        </row>
        <row r="152">
          <cell r="D152" t="e">
            <v>#VALUE!</v>
          </cell>
        </row>
        <row r="153">
          <cell r="D153" t="e">
            <v>#VALUE!</v>
          </cell>
        </row>
        <row r="154">
          <cell r="D154" t="e">
            <v>#VALUE!</v>
          </cell>
        </row>
        <row r="155">
          <cell r="D155" t="e">
            <v>#VALUE!</v>
          </cell>
        </row>
        <row r="156">
          <cell r="D156" t="e">
            <v>#VALUE!</v>
          </cell>
        </row>
        <row r="157">
          <cell r="D157" t="e">
            <v>#VALUE!</v>
          </cell>
        </row>
        <row r="158">
          <cell r="D158" t="e">
            <v>#VALUE!</v>
          </cell>
        </row>
        <row r="159">
          <cell r="D159" t="e">
            <v>#VALUE!</v>
          </cell>
        </row>
        <row r="160">
          <cell r="D160" t="e">
            <v>#VALUE!</v>
          </cell>
        </row>
        <row r="161">
          <cell r="D161" t="e">
            <v>#VALUE!</v>
          </cell>
        </row>
        <row r="162">
          <cell r="D162" t="e">
            <v>#VALUE!</v>
          </cell>
        </row>
        <row r="163">
          <cell r="D163" t="e">
            <v>#VALUE!</v>
          </cell>
        </row>
        <row r="164">
          <cell r="D164" t="e">
            <v>#VALUE!</v>
          </cell>
        </row>
        <row r="165">
          <cell r="D165" t="e">
            <v>#VALUE!</v>
          </cell>
        </row>
        <row r="166">
          <cell r="D166" t="e">
            <v>#VALUE!</v>
          </cell>
        </row>
        <row r="167">
          <cell r="D167" t="e">
            <v>#VALUE!</v>
          </cell>
        </row>
        <row r="168">
          <cell r="D168" t="e">
            <v>#VALUE!</v>
          </cell>
        </row>
        <row r="169">
          <cell r="D169" t="e">
            <v>#VALUE!</v>
          </cell>
        </row>
        <row r="170">
          <cell r="D170" t="e">
            <v>#VALUE!</v>
          </cell>
        </row>
        <row r="171">
          <cell r="D171" t="e">
            <v>#VALUE!</v>
          </cell>
        </row>
        <row r="172">
          <cell r="D172" t="e">
            <v>#VALUE!</v>
          </cell>
        </row>
        <row r="173">
          <cell r="D173" t="e">
            <v>#VALUE!</v>
          </cell>
        </row>
        <row r="174">
          <cell r="D174" t="e">
            <v>#VALUE!</v>
          </cell>
        </row>
        <row r="175">
          <cell r="D175" t="e">
            <v>#VALUE!</v>
          </cell>
        </row>
        <row r="176">
          <cell r="D176" t="e">
            <v>#VALUE!</v>
          </cell>
        </row>
        <row r="177">
          <cell r="D177" t="e">
            <v>#VALUE!</v>
          </cell>
        </row>
        <row r="178">
          <cell r="D178" t="e">
            <v>#VALUE!</v>
          </cell>
        </row>
        <row r="179">
          <cell r="D179" t="e">
            <v>#VALUE!</v>
          </cell>
        </row>
        <row r="180">
          <cell r="D180" t="e">
            <v>#VALUE!</v>
          </cell>
        </row>
        <row r="181">
          <cell r="D181" t="e">
            <v>#VALUE!</v>
          </cell>
        </row>
        <row r="182">
          <cell r="D182" t="e">
            <v>#VALUE!</v>
          </cell>
        </row>
        <row r="183">
          <cell r="D183" t="e">
            <v>#VALUE!</v>
          </cell>
        </row>
        <row r="184">
          <cell r="D184" t="e">
            <v>#VALUE!</v>
          </cell>
        </row>
        <row r="185">
          <cell r="D185" t="e">
            <v>#VALUE!</v>
          </cell>
        </row>
        <row r="186">
          <cell r="D186" t="e">
            <v>#VALUE!</v>
          </cell>
        </row>
        <row r="187">
          <cell r="D187" t="e">
            <v>#VALUE!</v>
          </cell>
        </row>
        <row r="188">
          <cell r="D188" t="e">
            <v>#VALUE!</v>
          </cell>
        </row>
        <row r="189">
          <cell r="D189" t="e">
            <v>#VALUE!</v>
          </cell>
        </row>
        <row r="190">
          <cell r="D190" t="e">
            <v>#VALUE!</v>
          </cell>
        </row>
        <row r="191">
          <cell r="D191" t="e">
            <v>#VALUE!</v>
          </cell>
        </row>
        <row r="192">
          <cell r="D192" t="e">
            <v>#VALUE!</v>
          </cell>
        </row>
        <row r="193">
          <cell r="D193" t="e">
            <v>#VALUE!</v>
          </cell>
        </row>
        <row r="194">
          <cell r="D194" t="e">
            <v>#VALUE!</v>
          </cell>
        </row>
        <row r="195">
          <cell r="D195" t="e">
            <v>#VALUE!</v>
          </cell>
        </row>
        <row r="196">
          <cell r="D196" t="e">
            <v>#VALUE!</v>
          </cell>
        </row>
        <row r="197">
          <cell r="D197" t="e">
            <v>#VALUE!</v>
          </cell>
        </row>
        <row r="198">
          <cell r="D198" t="e">
            <v>#VALUE!</v>
          </cell>
        </row>
        <row r="199">
          <cell r="D199" t="e">
            <v>#VALUE!</v>
          </cell>
        </row>
        <row r="200">
          <cell r="D200" t="e">
            <v>#VALUE!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0"/>
  <sheetViews>
    <sheetView tabSelected="1" workbookViewId="0">
      <selection activeCell="A14" sqref="A14"/>
    </sheetView>
  </sheetViews>
  <sheetFormatPr baseColWidth="10" defaultRowHeight="12.75" x14ac:dyDescent="0.2"/>
  <cols>
    <col min="1" max="1" width="52.7109375" style="1" customWidth="1"/>
    <col min="2" max="2" width="15.7109375" style="68" customWidth="1"/>
    <col min="3" max="3" width="18.42578125" style="1" bestFit="1" customWidth="1"/>
    <col min="4" max="4" width="13.28515625" style="1" bestFit="1" customWidth="1"/>
    <col min="5" max="255" width="11.42578125" style="1"/>
    <col min="256" max="256" width="69" style="1" customWidth="1"/>
    <col min="257" max="257" width="19.42578125" style="1" customWidth="1"/>
    <col min="258" max="258" width="20" style="1" customWidth="1"/>
    <col min="259" max="511" width="11.42578125" style="1"/>
    <col min="512" max="512" width="69" style="1" customWidth="1"/>
    <col min="513" max="513" width="19.42578125" style="1" customWidth="1"/>
    <col min="514" max="514" width="20" style="1" customWidth="1"/>
    <col min="515" max="767" width="11.42578125" style="1"/>
    <col min="768" max="768" width="69" style="1" customWidth="1"/>
    <col min="769" max="769" width="19.42578125" style="1" customWidth="1"/>
    <col min="770" max="770" width="20" style="1" customWidth="1"/>
    <col min="771" max="1023" width="11.42578125" style="1"/>
    <col min="1024" max="1024" width="69" style="1" customWidth="1"/>
    <col min="1025" max="1025" width="19.42578125" style="1" customWidth="1"/>
    <col min="1026" max="1026" width="20" style="1" customWidth="1"/>
    <col min="1027" max="1279" width="11.42578125" style="1"/>
    <col min="1280" max="1280" width="69" style="1" customWidth="1"/>
    <col min="1281" max="1281" width="19.42578125" style="1" customWidth="1"/>
    <col min="1282" max="1282" width="20" style="1" customWidth="1"/>
    <col min="1283" max="1535" width="11.42578125" style="1"/>
    <col min="1536" max="1536" width="69" style="1" customWidth="1"/>
    <col min="1537" max="1537" width="19.42578125" style="1" customWidth="1"/>
    <col min="1538" max="1538" width="20" style="1" customWidth="1"/>
    <col min="1539" max="1791" width="11.42578125" style="1"/>
    <col min="1792" max="1792" width="69" style="1" customWidth="1"/>
    <col min="1793" max="1793" width="19.42578125" style="1" customWidth="1"/>
    <col min="1794" max="1794" width="20" style="1" customWidth="1"/>
    <col min="1795" max="2047" width="11.42578125" style="1"/>
    <col min="2048" max="2048" width="69" style="1" customWidth="1"/>
    <col min="2049" max="2049" width="19.42578125" style="1" customWidth="1"/>
    <col min="2050" max="2050" width="20" style="1" customWidth="1"/>
    <col min="2051" max="2303" width="11.42578125" style="1"/>
    <col min="2304" max="2304" width="69" style="1" customWidth="1"/>
    <col min="2305" max="2305" width="19.42578125" style="1" customWidth="1"/>
    <col min="2306" max="2306" width="20" style="1" customWidth="1"/>
    <col min="2307" max="2559" width="11.42578125" style="1"/>
    <col min="2560" max="2560" width="69" style="1" customWidth="1"/>
    <col min="2561" max="2561" width="19.42578125" style="1" customWidth="1"/>
    <col min="2562" max="2562" width="20" style="1" customWidth="1"/>
    <col min="2563" max="2815" width="11.42578125" style="1"/>
    <col min="2816" max="2816" width="69" style="1" customWidth="1"/>
    <col min="2817" max="2817" width="19.42578125" style="1" customWidth="1"/>
    <col min="2818" max="2818" width="20" style="1" customWidth="1"/>
    <col min="2819" max="3071" width="11.42578125" style="1"/>
    <col min="3072" max="3072" width="69" style="1" customWidth="1"/>
    <col min="3073" max="3073" width="19.42578125" style="1" customWidth="1"/>
    <col min="3074" max="3074" width="20" style="1" customWidth="1"/>
    <col min="3075" max="3327" width="11.42578125" style="1"/>
    <col min="3328" max="3328" width="69" style="1" customWidth="1"/>
    <col min="3329" max="3329" width="19.42578125" style="1" customWidth="1"/>
    <col min="3330" max="3330" width="20" style="1" customWidth="1"/>
    <col min="3331" max="3583" width="11.42578125" style="1"/>
    <col min="3584" max="3584" width="69" style="1" customWidth="1"/>
    <col min="3585" max="3585" width="19.42578125" style="1" customWidth="1"/>
    <col min="3586" max="3586" width="20" style="1" customWidth="1"/>
    <col min="3587" max="3839" width="11.42578125" style="1"/>
    <col min="3840" max="3840" width="69" style="1" customWidth="1"/>
    <col min="3841" max="3841" width="19.42578125" style="1" customWidth="1"/>
    <col min="3842" max="3842" width="20" style="1" customWidth="1"/>
    <col min="3843" max="4095" width="11.42578125" style="1"/>
    <col min="4096" max="4096" width="69" style="1" customWidth="1"/>
    <col min="4097" max="4097" width="19.42578125" style="1" customWidth="1"/>
    <col min="4098" max="4098" width="20" style="1" customWidth="1"/>
    <col min="4099" max="4351" width="11.42578125" style="1"/>
    <col min="4352" max="4352" width="69" style="1" customWidth="1"/>
    <col min="4353" max="4353" width="19.42578125" style="1" customWidth="1"/>
    <col min="4354" max="4354" width="20" style="1" customWidth="1"/>
    <col min="4355" max="4607" width="11.42578125" style="1"/>
    <col min="4608" max="4608" width="69" style="1" customWidth="1"/>
    <col min="4609" max="4609" width="19.42578125" style="1" customWidth="1"/>
    <col min="4610" max="4610" width="20" style="1" customWidth="1"/>
    <col min="4611" max="4863" width="11.42578125" style="1"/>
    <col min="4864" max="4864" width="69" style="1" customWidth="1"/>
    <col min="4865" max="4865" width="19.42578125" style="1" customWidth="1"/>
    <col min="4866" max="4866" width="20" style="1" customWidth="1"/>
    <col min="4867" max="5119" width="11.42578125" style="1"/>
    <col min="5120" max="5120" width="69" style="1" customWidth="1"/>
    <col min="5121" max="5121" width="19.42578125" style="1" customWidth="1"/>
    <col min="5122" max="5122" width="20" style="1" customWidth="1"/>
    <col min="5123" max="5375" width="11.42578125" style="1"/>
    <col min="5376" max="5376" width="69" style="1" customWidth="1"/>
    <col min="5377" max="5377" width="19.42578125" style="1" customWidth="1"/>
    <col min="5378" max="5378" width="20" style="1" customWidth="1"/>
    <col min="5379" max="5631" width="11.42578125" style="1"/>
    <col min="5632" max="5632" width="69" style="1" customWidth="1"/>
    <col min="5633" max="5633" width="19.42578125" style="1" customWidth="1"/>
    <col min="5634" max="5634" width="20" style="1" customWidth="1"/>
    <col min="5635" max="5887" width="11.42578125" style="1"/>
    <col min="5888" max="5888" width="69" style="1" customWidth="1"/>
    <col min="5889" max="5889" width="19.42578125" style="1" customWidth="1"/>
    <col min="5890" max="5890" width="20" style="1" customWidth="1"/>
    <col min="5891" max="6143" width="11.42578125" style="1"/>
    <col min="6144" max="6144" width="69" style="1" customWidth="1"/>
    <col min="6145" max="6145" width="19.42578125" style="1" customWidth="1"/>
    <col min="6146" max="6146" width="20" style="1" customWidth="1"/>
    <col min="6147" max="6399" width="11.42578125" style="1"/>
    <col min="6400" max="6400" width="69" style="1" customWidth="1"/>
    <col min="6401" max="6401" width="19.42578125" style="1" customWidth="1"/>
    <col min="6402" max="6402" width="20" style="1" customWidth="1"/>
    <col min="6403" max="6655" width="11.42578125" style="1"/>
    <col min="6656" max="6656" width="69" style="1" customWidth="1"/>
    <col min="6657" max="6657" width="19.42578125" style="1" customWidth="1"/>
    <col min="6658" max="6658" width="20" style="1" customWidth="1"/>
    <col min="6659" max="6911" width="11.42578125" style="1"/>
    <col min="6912" max="6912" width="69" style="1" customWidth="1"/>
    <col min="6913" max="6913" width="19.42578125" style="1" customWidth="1"/>
    <col min="6914" max="6914" width="20" style="1" customWidth="1"/>
    <col min="6915" max="7167" width="11.42578125" style="1"/>
    <col min="7168" max="7168" width="69" style="1" customWidth="1"/>
    <col min="7169" max="7169" width="19.42578125" style="1" customWidth="1"/>
    <col min="7170" max="7170" width="20" style="1" customWidth="1"/>
    <col min="7171" max="7423" width="11.42578125" style="1"/>
    <col min="7424" max="7424" width="69" style="1" customWidth="1"/>
    <col min="7425" max="7425" width="19.42578125" style="1" customWidth="1"/>
    <col min="7426" max="7426" width="20" style="1" customWidth="1"/>
    <col min="7427" max="7679" width="11.42578125" style="1"/>
    <col min="7680" max="7680" width="69" style="1" customWidth="1"/>
    <col min="7681" max="7681" width="19.42578125" style="1" customWidth="1"/>
    <col min="7682" max="7682" width="20" style="1" customWidth="1"/>
    <col min="7683" max="7935" width="11.42578125" style="1"/>
    <col min="7936" max="7936" width="69" style="1" customWidth="1"/>
    <col min="7937" max="7937" width="19.42578125" style="1" customWidth="1"/>
    <col min="7938" max="7938" width="20" style="1" customWidth="1"/>
    <col min="7939" max="8191" width="11.42578125" style="1"/>
    <col min="8192" max="8192" width="69" style="1" customWidth="1"/>
    <col min="8193" max="8193" width="19.42578125" style="1" customWidth="1"/>
    <col min="8194" max="8194" width="20" style="1" customWidth="1"/>
    <col min="8195" max="8447" width="11.42578125" style="1"/>
    <col min="8448" max="8448" width="69" style="1" customWidth="1"/>
    <col min="8449" max="8449" width="19.42578125" style="1" customWidth="1"/>
    <col min="8450" max="8450" width="20" style="1" customWidth="1"/>
    <col min="8451" max="8703" width="11.42578125" style="1"/>
    <col min="8704" max="8704" width="69" style="1" customWidth="1"/>
    <col min="8705" max="8705" width="19.42578125" style="1" customWidth="1"/>
    <col min="8706" max="8706" width="20" style="1" customWidth="1"/>
    <col min="8707" max="8959" width="11.42578125" style="1"/>
    <col min="8960" max="8960" width="69" style="1" customWidth="1"/>
    <col min="8961" max="8961" width="19.42578125" style="1" customWidth="1"/>
    <col min="8962" max="8962" width="20" style="1" customWidth="1"/>
    <col min="8963" max="9215" width="11.42578125" style="1"/>
    <col min="9216" max="9216" width="69" style="1" customWidth="1"/>
    <col min="9217" max="9217" width="19.42578125" style="1" customWidth="1"/>
    <col min="9218" max="9218" width="20" style="1" customWidth="1"/>
    <col min="9219" max="9471" width="11.42578125" style="1"/>
    <col min="9472" max="9472" width="69" style="1" customWidth="1"/>
    <col min="9473" max="9473" width="19.42578125" style="1" customWidth="1"/>
    <col min="9474" max="9474" width="20" style="1" customWidth="1"/>
    <col min="9475" max="9727" width="11.42578125" style="1"/>
    <col min="9728" max="9728" width="69" style="1" customWidth="1"/>
    <col min="9729" max="9729" width="19.42578125" style="1" customWidth="1"/>
    <col min="9730" max="9730" width="20" style="1" customWidth="1"/>
    <col min="9731" max="9983" width="11.42578125" style="1"/>
    <col min="9984" max="9984" width="69" style="1" customWidth="1"/>
    <col min="9985" max="9985" width="19.42578125" style="1" customWidth="1"/>
    <col min="9986" max="9986" width="20" style="1" customWidth="1"/>
    <col min="9987" max="10239" width="11.42578125" style="1"/>
    <col min="10240" max="10240" width="69" style="1" customWidth="1"/>
    <col min="10241" max="10241" width="19.42578125" style="1" customWidth="1"/>
    <col min="10242" max="10242" width="20" style="1" customWidth="1"/>
    <col min="10243" max="10495" width="11.42578125" style="1"/>
    <col min="10496" max="10496" width="69" style="1" customWidth="1"/>
    <col min="10497" max="10497" width="19.42578125" style="1" customWidth="1"/>
    <col min="10498" max="10498" width="20" style="1" customWidth="1"/>
    <col min="10499" max="10751" width="11.42578125" style="1"/>
    <col min="10752" max="10752" width="69" style="1" customWidth="1"/>
    <col min="10753" max="10753" width="19.42578125" style="1" customWidth="1"/>
    <col min="10754" max="10754" width="20" style="1" customWidth="1"/>
    <col min="10755" max="11007" width="11.42578125" style="1"/>
    <col min="11008" max="11008" width="69" style="1" customWidth="1"/>
    <col min="11009" max="11009" width="19.42578125" style="1" customWidth="1"/>
    <col min="11010" max="11010" width="20" style="1" customWidth="1"/>
    <col min="11011" max="11263" width="11.42578125" style="1"/>
    <col min="11264" max="11264" width="69" style="1" customWidth="1"/>
    <col min="11265" max="11265" width="19.42578125" style="1" customWidth="1"/>
    <col min="11266" max="11266" width="20" style="1" customWidth="1"/>
    <col min="11267" max="11519" width="11.42578125" style="1"/>
    <col min="11520" max="11520" width="69" style="1" customWidth="1"/>
    <col min="11521" max="11521" width="19.42578125" style="1" customWidth="1"/>
    <col min="11522" max="11522" width="20" style="1" customWidth="1"/>
    <col min="11523" max="11775" width="11.42578125" style="1"/>
    <col min="11776" max="11776" width="69" style="1" customWidth="1"/>
    <col min="11777" max="11777" width="19.42578125" style="1" customWidth="1"/>
    <col min="11778" max="11778" width="20" style="1" customWidth="1"/>
    <col min="11779" max="12031" width="11.42578125" style="1"/>
    <col min="12032" max="12032" width="69" style="1" customWidth="1"/>
    <col min="12033" max="12033" width="19.42578125" style="1" customWidth="1"/>
    <col min="12034" max="12034" width="20" style="1" customWidth="1"/>
    <col min="12035" max="12287" width="11.42578125" style="1"/>
    <col min="12288" max="12288" width="69" style="1" customWidth="1"/>
    <col min="12289" max="12289" width="19.42578125" style="1" customWidth="1"/>
    <col min="12290" max="12290" width="20" style="1" customWidth="1"/>
    <col min="12291" max="12543" width="11.42578125" style="1"/>
    <col min="12544" max="12544" width="69" style="1" customWidth="1"/>
    <col min="12545" max="12545" width="19.42578125" style="1" customWidth="1"/>
    <col min="12546" max="12546" width="20" style="1" customWidth="1"/>
    <col min="12547" max="12799" width="11.42578125" style="1"/>
    <col min="12800" max="12800" width="69" style="1" customWidth="1"/>
    <col min="12801" max="12801" width="19.42578125" style="1" customWidth="1"/>
    <col min="12802" max="12802" width="20" style="1" customWidth="1"/>
    <col min="12803" max="13055" width="11.42578125" style="1"/>
    <col min="13056" max="13056" width="69" style="1" customWidth="1"/>
    <col min="13057" max="13057" width="19.42578125" style="1" customWidth="1"/>
    <col min="13058" max="13058" width="20" style="1" customWidth="1"/>
    <col min="13059" max="13311" width="11.42578125" style="1"/>
    <col min="13312" max="13312" width="69" style="1" customWidth="1"/>
    <col min="13313" max="13313" width="19.42578125" style="1" customWidth="1"/>
    <col min="13314" max="13314" width="20" style="1" customWidth="1"/>
    <col min="13315" max="13567" width="11.42578125" style="1"/>
    <col min="13568" max="13568" width="69" style="1" customWidth="1"/>
    <col min="13569" max="13569" width="19.42578125" style="1" customWidth="1"/>
    <col min="13570" max="13570" width="20" style="1" customWidth="1"/>
    <col min="13571" max="13823" width="11.42578125" style="1"/>
    <col min="13824" max="13824" width="69" style="1" customWidth="1"/>
    <col min="13825" max="13825" width="19.42578125" style="1" customWidth="1"/>
    <col min="13826" max="13826" width="20" style="1" customWidth="1"/>
    <col min="13827" max="14079" width="11.42578125" style="1"/>
    <col min="14080" max="14080" width="69" style="1" customWidth="1"/>
    <col min="14081" max="14081" width="19.42578125" style="1" customWidth="1"/>
    <col min="14082" max="14082" width="20" style="1" customWidth="1"/>
    <col min="14083" max="14335" width="11.42578125" style="1"/>
    <col min="14336" max="14336" width="69" style="1" customWidth="1"/>
    <col min="14337" max="14337" width="19.42578125" style="1" customWidth="1"/>
    <col min="14338" max="14338" width="20" style="1" customWidth="1"/>
    <col min="14339" max="14591" width="11.42578125" style="1"/>
    <col min="14592" max="14592" width="69" style="1" customWidth="1"/>
    <col min="14593" max="14593" width="19.42578125" style="1" customWidth="1"/>
    <col min="14594" max="14594" width="20" style="1" customWidth="1"/>
    <col min="14595" max="14847" width="11.42578125" style="1"/>
    <col min="14848" max="14848" width="69" style="1" customWidth="1"/>
    <col min="14849" max="14849" width="19.42578125" style="1" customWidth="1"/>
    <col min="14850" max="14850" width="20" style="1" customWidth="1"/>
    <col min="14851" max="15103" width="11.42578125" style="1"/>
    <col min="15104" max="15104" width="69" style="1" customWidth="1"/>
    <col min="15105" max="15105" width="19.42578125" style="1" customWidth="1"/>
    <col min="15106" max="15106" width="20" style="1" customWidth="1"/>
    <col min="15107" max="15359" width="11.42578125" style="1"/>
    <col min="15360" max="15360" width="69" style="1" customWidth="1"/>
    <col min="15361" max="15361" width="19.42578125" style="1" customWidth="1"/>
    <col min="15362" max="15362" width="20" style="1" customWidth="1"/>
    <col min="15363" max="15615" width="11.42578125" style="1"/>
    <col min="15616" max="15616" width="69" style="1" customWidth="1"/>
    <col min="15617" max="15617" width="19.42578125" style="1" customWidth="1"/>
    <col min="15618" max="15618" width="20" style="1" customWidth="1"/>
    <col min="15619" max="15871" width="11.42578125" style="1"/>
    <col min="15872" max="15872" width="69" style="1" customWidth="1"/>
    <col min="15873" max="15873" width="19.42578125" style="1" customWidth="1"/>
    <col min="15874" max="15874" width="20" style="1" customWidth="1"/>
    <col min="15875" max="16127" width="11.42578125" style="1"/>
    <col min="16128" max="16128" width="69" style="1" customWidth="1"/>
    <col min="16129" max="16129" width="19.42578125" style="1" customWidth="1"/>
    <col min="16130" max="16130" width="20" style="1" customWidth="1"/>
    <col min="16131" max="16384" width="11.42578125" style="1"/>
  </cols>
  <sheetData>
    <row r="1" spans="1:4" s="3" customFormat="1" x14ac:dyDescent="0.2">
      <c r="A1" s="2" t="s">
        <v>0</v>
      </c>
      <c r="B1" s="2"/>
    </row>
    <row r="2" spans="1:4" s="3" customFormat="1" x14ac:dyDescent="0.2">
      <c r="A2" s="2" t="s">
        <v>1</v>
      </c>
      <c r="B2" s="2"/>
    </row>
    <row r="3" spans="1:4" s="3" customFormat="1" x14ac:dyDescent="0.2">
      <c r="A3" s="4" t="s">
        <v>2</v>
      </c>
      <c r="B3" s="4"/>
    </row>
    <row r="4" spans="1:4" s="3" customFormat="1" x14ac:dyDescent="0.2">
      <c r="A4" s="4" t="s">
        <v>3</v>
      </c>
      <c r="B4" s="4"/>
    </row>
    <row r="5" spans="1:4" s="3" customFormat="1" x14ac:dyDescent="0.2">
      <c r="A5" s="5" t="s">
        <v>4</v>
      </c>
      <c r="B5" s="5"/>
    </row>
    <row r="6" spans="1:4" x14ac:dyDescent="0.2">
      <c r="B6" s="1"/>
    </row>
    <row r="7" spans="1:4" x14ac:dyDescent="0.2">
      <c r="B7" s="1"/>
    </row>
    <row r="8" spans="1:4" x14ac:dyDescent="0.2">
      <c r="A8" s="6" t="s">
        <v>5</v>
      </c>
      <c r="B8" s="7">
        <v>43220</v>
      </c>
    </row>
    <row r="9" spans="1:4" x14ac:dyDescent="0.2">
      <c r="A9" s="8"/>
      <c r="B9" s="9"/>
    </row>
    <row r="10" spans="1:4" x14ac:dyDescent="0.2">
      <c r="A10" s="10" t="s">
        <v>6</v>
      </c>
      <c r="B10" s="11"/>
    </row>
    <row r="11" spans="1:4" x14ac:dyDescent="0.2">
      <c r="A11" s="10"/>
      <c r="B11" s="11"/>
    </row>
    <row r="12" spans="1:4" x14ac:dyDescent="0.2">
      <c r="A12" s="12" t="s">
        <v>7</v>
      </c>
      <c r="B12" s="13"/>
    </row>
    <row r="13" spans="1:4" x14ac:dyDescent="0.2">
      <c r="A13" s="14" t="s">
        <v>8</v>
      </c>
      <c r="B13" s="15">
        <f ca="1">SUM(B14:B19)</f>
        <v>554186358.28999996</v>
      </c>
      <c r="D13" s="16"/>
    </row>
    <row r="14" spans="1:4" x14ac:dyDescent="0.2">
      <c r="A14" s="17" t="s">
        <v>9</v>
      </c>
      <c r="B14" s="18">
        <f>+'[1]HOJA DE CONSOLIDACION'!AJ8</f>
        <v>41084116.25</v>
      </c>
      <c r="D14" s="16"/>
    </row>
    <row r="15" spans="1:4" x14ac:dyDescent="0.2">
      <c r="A15" s="17" t="s">
        <v>10</v>
      </c>
      <c r="B15" s="18">
        <f>+'[1]HOJA DE CONSOLIDACION'!AJ9</f>
        <v>409904802.50999999</v>
      </c>
      <c r="D15" s="16"/>
    </row>
    <row r="16" spans="1:4" x14ac:dyDescent="0.2">
      <c r="A16" s="17" t="s">
        <v>11</v>
      </c>
      <c r="B16" s="18">
        <f ca="1">+'[1]HOJA DE CONSOLIDACION'!AJ10+'[1]HOJA DE CONSOLIDACION'!AJ14</f>
        <v>6941420.8499999996</v>
      </c>
      <c r="D16" s="16"/>
    </row>
    <row r="17" spans="1:4" x14ac:dyDescent="0.2">
      <c r="A17" s="17" t="s">
        <v>12</v>
      </c>
      <c r="B17" s="18">
        <f>+'[1]HOJA DE CONSOLIDACION'!AJ11+'[1]HOJA DE CONSOLIDACION'!AJ12</f>
        <v>72510029.819999993</v>
      </c>
      <c r="D17" s="16"/>
    </row>
    <row r="18" spans="1:4" x14ac:dyDescent="0.2">
      <c r="A18" s="17" t="s">
        <v>13</v>
      </c>
      <c r="B18" s="18">
        <f>+'[1]HOJA DE CONSOLIDACION'!AJ13</f>
        <v>23756397.060000002</v>
      </c>
      <c r="D18" s="16"/>
    </row>
    <row r="19" spans="1:4" x14ac:dyDescent="0.2">
      <c r="A19" s="17" t="s">
        <v>14</v>
      </c>
      <c r="B19" s="18">
        <f>+'[1]HOJA DE CONSOLIDACION'!AJ18</f>
        <v>-10408.200000000001</v>
      </c>
      <c r="D19" s="16"/>
    </row>
    <row r="20" spans="1:4" x14ac:dyDescent="0.2">
      <c r="A20" s="14" t="s">
        <v>15</v>
      </c>
      <c r="B20" s="15">
        <f ca="1">SUM(B21:B28)</f>
        <v>242423325.88999999</v>
      </c>
      <c r="D20" s="16"/>
    </row>
    <row r="21" spans="1:4" x14ac:dyDescent="0.2">
      <c r="A21" s="19" t="s">
        <v>16</v>
      </c>
      <c r="B21" s="18"/>
      <c r="D21" s="16"/>
    </row>
    <row r="22" spans="1:4" x14ac:dyDescent="0.2">
      <c r="A22" s="19" t="s">
        <v>17</v>
      </c>
      <c r="B22" s="18">
        <f ca="1">+'[1]HOJA DE CONSOLIDACION'!AJ27</f>
        <v>16174028.52</v>
      </c>
      <c r="D22" s="16"/>
    </row>
    <row r="23" spans="1:4" x14ac:dyDescent="0.2">
      <c r="A23" s="19" t="s">
        <v>18</v>
      </c>
      <c r="B23" s="18">
        <f ca="1">+'[1]HOJA DE CONSOLIDACION'!AJ28</f>
        <v>217903478.29999998</v>
      </c>
      <c r="D23" s="16"/>
    </row>
    <row r="24" spans="1:4" x14ac:dyDescent="0.2">
      <c r="A24" s="19" t="s">
        <v>19</v>
      </c>
      <c r="B24" s="18"/>
      <c r="D24" s="16"/>
    </row>
    <row r="25" spans="1:4" x14ac:dyDescent="0.2">
      <c r="A25" s="19" t="s">
        <v>20</v>
      </c>
      <c r="B25" s="18"/>
      <c r="D25" s="16"/>
    </row>
    <row r="26" spans="1:4" x14ac:dyDescent="0.2">
      <c r="A26" s="19" t="s">
        <v>14</v>
      </c>
      <c r="B26" s="18">
        <f ca="1">+'[1]HOJA DE CONSOLIDACION'!AJ30</f>
        <v>7826929.870000001</v>
      </c>
      <c r="D26" s="16"/>
    </row>
    <row r="27" spans="1:4" x14ac:dyDescent="0.2">
      <c r="A27" s="19" t="s">
        <v>21</v>
      </c>
      <c r="B27" s="18">
        <f>+'[1]HOJA DE CONSOLIDACION'!AJ31</f>
        <v>-65610.8</v>
      </c>
      <c r="D27" s="16"/>
    </row>
    <row r="28" spans="1:4" x14ac:dyDescent="0.2">
      <c r="A28" s="19" t="s">
        <v>22</v>
      </c>
      <c r="B28" s="18">
        <f>+'[1]HOJA DE CONSOLIDACION'!AJ22</f>
        <v>584500</v>
      </c>
      <c r="D28" s="16"/>
    </row>
    <row r="29" spans="1:4" x14ac:dyDescent="0.2">
      <c r="A29" s="14" t="s">
        <v>23</v>
      </c>
      <c r="B29" s="15">
        <f>SUM(B30:B33)</f>
        <v>1745308260.28</v>
      </c>
      <c r="D29" s="16"/>
    </row>
    <row r="30" spans="1:4" x14ac:dyDescent="0.2">
      <c r="A30" s="19" t="s">
        <v>24</v>
      </c>
      <c r="B30" s="18">
        <f>+'[1]HOJA DE CONSOLIDACION'!AJ36</f>
        <v>1742452410.1900001</v>
      </c>
      <c r="D30" s="16"/>
    </row>
    <row r="31" spans="1:4" x14ac:dyDescent="0.2">
      <c r="A31" s="19" t="s">
        <v>25</v>
      </c>
      <c r="B31" s="18">
        <f>+'[1]HOJA DE CONSOLIDACION'!AJ37</f>
        <v>35854647.670000002</v>
      </c>
      <c r="D31" s="16"/>
    </row>
    <row r="32" spans="1:4" x14ac:dyDescent="0.2">
      <c r="A32" s="19" t="s">
        <v>26</v>
      </c>
      <c r="B32" s="18">
        <f>+'[1]HOJA DE CONSOLIDACION'!AJ38</f>
        <v>8353700.5900000008</v>
      </c>
      <c r="D32" s="16"/>
    </row>
    <row r="33" spans="1:4" x14ac:dyDescent="0.2">
      <c r="A33" s="19" t="s">
        <v>21</v>
      </c>
      <c r="B33" s="18">
        <f>+'[1]HOJA DE CONSOLIDACION'!AJ40</f>
        <v>-41352498.170000002</v>
      </c>
      <c r="D33" s="16"/>
    </row>
    <row r="34" spans="1:4" x14ac:dyDescent="0.2">
      <c r="A34" s="20" t="s">
        <v>27</v>
      </c>
      <c r="B34" s="21">
        <f>SUM(B36:B39)</f>
        <v>3651942.43</v>
      </c>
      <c r="D34" s="16"/>
    </row>
    <row r="35" spans="1:4" x14ac:dyDescent="0.2">
      <c r="A35" s="19" t="s">
        <v>28</v>
      </c>
      <c r="B35" s="22"/>
      <c r="D35" s="16"/>
    </row>
    <row r="36" spans="1:4" x14ac:dyDescent="0.2">
      <c r="A36" s="19" t="s">
        <v>29</v>
      </c>
      <c r="B36" s="18">
        <f>+'[1]HOJA DE CONSOLIDACION'!AJ42</f>
        <v>3489101.41</v>
      </c>
      <c r="D36" s="16"/>
    </row>
    <row r="37" spans="1:4" x14ac:dyDescent="0.2">
      <c r="A37" s="23" t="s">
        <v>30</v>
      </c>
      <c r="B37" s="18">
        <f>+'[1]HOJA DE CONSOLIDACION'!AJ43</f>
        <v>162841.01999999999</v>
      </c>
      <c r="D37" s="16"/>
    </row>
    <row r="38" spans="1:4" x14ac:dyDescent="0.2">
      <c r="A38" s="19" t="s">
        <v>31</v>
      </c>
      <c r="B38" s="18"/>
      <c r="D38" s="16"/>
    </row>
    <row r="39" spans="1:4" x14ac:dyDescent="0.2">
      <c r="A39" s="19" t="s">
        <v>21</v>
      </c>
      <c r="B39" s="18"/>
      <c r="D39" s="16"/>
    </row>
    <row r="40" spans="1:4" x14ac:dyDescent="0.2">
      <c r="A40" s="14" t="s">
        <v>32</v>
      </c>
      <c r="B40" s="24">
        <f>SUM(B41:B42)</f>
        <v>4245466.6900000013</v>
      </c>
      <c r="D40" s="16"/>
    </row>
    <row r="41" spans="1:4" x14ac:dyDescent="0.2">
      <c r="A41" s="19" t="s">
        <v>33</v>
      </c>
      <c r="B41" s="18">
        <f>+'[1]HOJA DE CONSOLIDACION'!AJ47</f>
        <v>17424688.960000001</v>
      </c>
      <c r="D41" s="16"/>
    </row>
    <row r="42" spans="1:4" x14ac:dyDescent="0.2">
      <c r="A42" s="19" t="s">
        <v>21</v>
      </c>
      <c r="B42" s="18">
        <f>+'[1]HOJA DE CONSOLIDACION'!AJ48</f>
        <v>-13179222.27</v>
      </c>
      <c r="D42" s="16"/>
    </row>
    <row r="43" spans="1:4" x14ac:dyDescent="0.2">
      <c r="A43" s="20" t="s">
        <v>34</v>
      </c>
      <c r="B43" s="21">
        <f ca="1">SUM(B44:B46)</f>
        <v>56379773.992028505</v>
      </c>
      <c r="D43" s="16"/>
    </row>
    <row r="44" spans="1:4" x14ac:dyDescent="0.2">
      <c r="A44" s="25" t="s">
        <v>35</v>
      </c>
      <c r="B44" s="18">
        <f ca="1">+'[1]HOJA DE CONSOLIDACION'!AJ50</f>
        <v>4733951.6020285096</v>
      </c>
      <c r="D44" s="16"/>
    </row>
    <row r="45" spans="1:4" x14ac:dyDescent="0.2">
      <c r="A45" s="25" t="s">
        <v>36</v>
      </c>
      <c r="B45" s="18">
        <f>+'[1]HOJA DE CONSOLIDACION'!AJ59</f>
        <v>51645822.389999993</v>
      </c>
      <c r="D45" s="16"/>
    </row>
    <row r="46" spans="1:4" x14ac:dyDescent="0.2">
      <c r="A46" s="25" t="s">
        <v>37</v>
      </c>
      <c r="B46" s="22"/>
      <c r="D46" s="16"/>
    </row>
    <row r="47" spans="1:4" x14ac:dyDescent="0.2">
      <c r="A47" s="20" t="s">
        <v>38</v>
      </c>
      <c r="B47" s="21">
        <f ca="1">SUM(B48:B53)</f>
        <v>35652832.490000002</v>
      </c>
      <c r="D47" s="16"/>
    </row>
    <row r="48" spans="1:4" x14ac:dyDescent="0.2">
      <c r="A48" s="25" t="s">
        <v>39</v>
      </c>
      <c r="B48" s="18">
        <f ca="1">+'[1]HOJA DE CONSOLIDACION'!AJ53-B50</f>
        <v>18226006.410000004</v>
      </c>
      <c r="D48" s="16"/>
    </row>
    <row r="49" spans="1:4" x14ac:dyDescent="0.2">
      <c r="A49" s="25" t="s">
        <v>40</v>
      </c>
      <c r="B49" s="18">
        <f ca="1">+'[1]HOJA DE CONSOLIDACION'!AJ58</f>
        <v>4674958.6100000003</v>
      </c>
      <c r="D49" s="16"/>
    </row>
    <row r="50" spans="1:4" x14ac:dyDescent="0.2">
      <c r="A50" s="25" t="s">
        <v>41</v>
      </c>
      <c r="B50" s="18">
        <f>+'[1]wfsaldos ajuste5'!E1464</f>
        <v>6359964.5599999996</v>
      </c>
      <c r="D50" s="16"/>
    </row>
    <row r="51" spans="1:4" x14ac:dyDescent="0.2">
      <c r="A51" s="25" t="s">
        <v>42</v>
      </c>
      <c r="B51" s="18">
        <f>+'[1]HOJA DE CONSOLIDACION'!AJ54</f>
        <v>7962357.96</v>
      </c>
      <c r="D51" s="16"/>
    </row>
    <row r="52" spans="1:4" x14ac:dyDescent="0.2">
      <c r="A52" s="17" t="s">
        <v>43</v>
      </c>
      <c r="B52" s="18"/>
      <c r="D52" s="16"/>
    </row>
    <row r="53" spans="1:4" x14ac:dyDescent="0.2">
      <c r="A53" s="17" t="s">
        <v>21</v>
      </c>
      <c r="B53" s="18">
        <f>+'[1]HOJA DE CONSOLIDACION'!AJ55</f>
        <v>-1570455.05</v>
      </c>
      <c r="D53" s="16"/>
    </row>
    <row r="54" spans="1:4" x14ac:dyDescent="0.2">
      <c r="A54" s="26"/>
      <c r="B54" s="27"/>
      <c r="D54" s="16"/>
    </row>
    <row r="55" spans="1:4" x14ac:dyDescent="0.2">
      <c r="A55" s="28" t="s">
        <v>44</v>
      </c>
      <c r="B55" s="29">
        <f ca="1">+B13+B20+B29+B34+B40+B43+B47</f>
        <v>2641847960.0620284</v>
      </c>
      <c r="D55" s="16"/>
    </row>
    <row r="56" spans="1:4" x14ac:dyDescent="0.2">
      <c r="A56" s="30"/>
      <c r="B56" s="31"/>
    </row>
    <row r="57" spans="1:4" x14ac:dyDescent="0.2">
      <c r="A57" s="30"/>
      <c r="B57" s="32"/>
      <c r="D57" s="16"/>
    </row>
    <row r="58" spans="1:4" x14ac:dyDescent="0.2">
      <c r="A58" s="12" t="s">
        <v>45</v>
      </c>
      <c r="B58" s="33"/>
      <c r="D58" s="16"/>
    </row>
    <row r="59" spans="1:4" x14ac:dyDescent="0.2">
      <c r="A59" s="14" t="s">
        <v>46</v>
      </c>
      <c r="B59" s="24">
        <f>SUM(B60:B64)</f>
        <v>1624414187.7099998</v>
      </c>
      <c r="D59" s="16"/>
    </row>
    <row r="60" spans="1:4" x14ac:dyDescent="0.2">
      <c r="A60" s="17" t="s">
        <v>47</v>
      </c>
      <c r="B60" s="34">
        <f>+'[1]HOJA DE CONSOLIDACION'!AJ74</f>
        <v>450993425.28000003</v>
      </c>
      <c r="D60" s="16"/>
    </row>
    <row r="61" spans="1:4" x14ac:dyDescent="0.2">
      <c r="A61" s="17" t="s">
        <v>48</v>
      </c>
      <c r="B61" s="34">
        <f>+'[1]HOJA DE CONSOLIDACION'!AJ75</f>
        <v>438094876.15999997</v>
      </c>
      <c r="D61" s="16"/>
    </row>
    <row r="62" spans="1:4" x14ac:dyDescent="0.2">
      <c r="A62" s="17" t="s">
        <v>49</v>
      </c>
      <c r="B62" s="34">
        <f>+'[1]HOJA DE CONSOLIDACION'!AJ77</f>
        <v>732615138.00999975</v>
      </c>
      <c r="D62" s="16"/>
    </row>
    <row r="63" spans="1:4" x14ac:dyDescent="0.2">
      <c r="A63" s="17" t="s">
        <v>50</v>
      </c>
      <c r="B63" s="34"/>
      <c r="D63" s="16"/>
    </row>
    <row r="64" spans="1:4" x14ac:dyDescent="0.2">
      <c r="A64" s="17" t="s">
        <v>51</v>
      </c>
      <c r="B64" s="34">
        <f>+'[1]HOJA DE CONSOLIDACION'!AJ81</f>
        <v>2710748.26</v>
      </c>
      <c r="D64" s="16"/>
    </row>
    <row r="65" spans="1:4" x14ac:dyDescent="0.2">
      <c r="A65" s="14" t="s">
        <v>52</v>
      </c>
      <c r="B65" s="24">
        <f>+'[1]HOJA DE CONSOLIDACION'!AJ107</f>
        <v>14412203.119999999</v>
      </c>
      <c r="D65" s="16"/>
    </row>
    <row r="66" spans="1:4" x14ac:dyDescent="0.2">
      <c r="A66" s="14" t="s">
        <v>53</v>
      </c>
      <c r="B66" s="24">
        <f>SUM(B67:B68)</f>
        <v>190025656.22999999</v>
      </c>
      <c r="D66" s="16"/>
    </row>
    <row r="67" spans="1:4" x14ac:dyDescent="0.2">
      <c r="A67" s="17" t="s">
        <v>54</v>
      </c>
      <c r="B67" s="34">
        <f>+'[1]HOJA DE CONSOLIDACION'!AJ98</f>
        <v>189084246.57999998</v>
      </c>
      <c r="D67" s="16"/>
    </row>
    <row r="68" spans="1:4" x14ac:dyDescent="0.2">
      <c r="A68" s="17" t="s">
        <v>51</v>
      </c>
      <c r="B68" s="34">
        <f>+'[1]HOJA DE CONSOLIDACION'!AJ99</f>
        <v>941409.64999999991</v>
      </c>
      <c r="D68" s="16"/>
    </row>
    <row r="69" spans="1:4" x14ac:dyDescent="0.2">
      <c r="A69" s="14" t="s">
        <v>55</v>
      </c>
      <c r="B69" s="24">
        <f>+B70+B73</f>
        <v>457384664.11749995</v>
      </c>
      <c r="D69" s="16"/>
    </row>
    <row r="70" spans="1:4" x14ac:dyDescent="0.2">
      <c r="A70" s="17" t="s">
        <v>56</v>
      </c>
      <c r="B70" s="34"/>
      <c r="D70" s="16"/>
    </row>
    <row r="71" spans="1:4" x14ac:dyDescent="0.2">
      <c r="A71" s="23" t="s">
        <v>57</v>
      </c>
      <c r="B71" s="34"/>
      <c r="D71" s="16"/>
    </row>
    <row r="72" spans="1:4" x14ac:dyDescent="0.2">
      <c r="A72" s="23" t="s">
        <v>51</v>
      </c>
      <c r="B72" s="34"/>
      <c r="D72" s="16"/>
    </row>
    <row r="73" spans="1:4" x14ac:dyDescent="0.2">
      <c r="A73" s="17" t="s">
        <v>58</v>
      </c>
      <c r="B73" s="24">
        <f>SUM(B74:B78)</f>
        <v>457384664.11749995</v>
      </c>
      <c r="D73" s="16"/>
    </row>
    <row r="74" spans="1:4" x14ac:dyDescent="0.2">
      <c r="A74" s="23" t="s">
        <v>59</v>
      </c>
      <c r="B74" s="34"/>
      <c r="D74" s="16"/>
    </row>
    <row r="75" spans="1:4" x14ac:dyDescent="0.2">
      <c r="A75" s="23" t="s">
        <v>60</v>
      </c>
      <c r="B75" s="34">
        <f>+'[1]HOJA DE CONSOLIDACION'!AJ89</f>
        <v>16254666.51</v>
      </c>
      <c r="D75" s="16"/>
    </row>
    <row r="76" spans="1:4" x14ac:dyDescent="0.2">
      <c r="A76" s="23" t="s">
        <v>61</v>
      </c>
      <c r="B76" s="34">
        <f>+'[1]HOJA DE CONSOLIDACION'!AJ93</f>
        <v>421983230.46999997</v>
      </c>
      <c r="D76" s="16"/>
    </row>
    <row r="77" spans="1:4" x14ac:dyDescent="0.2">
      <c r="A77" s="23" t="s">
        <v>62</v>
      </c>
      <c r="B77" s="34">
        <f>+'[1]HOJA DE CONSOLIDACION'!AJ102</f>
        <v>14769595.380000001</v>
      </c>
      <c r="D77" s="16"/>
    </row>
    <row r="78" spans="1:4" x14ac:dyDescent="0.2">
      <c r="A78" s="23" t="s">
        <v>51</v>
      </c>
      <c r="B78" s="34">
        <f>+'[1]HOJA DE CONSOLIDACION'!AJ90+'[1]HOJA DE CONSOLIDACION'!AJ94</f>
        <v>4377171.7574999994</v>
      </c>
      <c r="D78" s="16"/>
    </row>
    <row r="79" spans="1:4" x14ac:dyDescent="0.2">
      <c r="A79" s="14" t="s">
        <v>63</v>
      </c>
      <c r="B79" s="24">
        <f>SUM(B80:B82)</f>
        <v>15085094.229999999</v>
      </c>
      <c r="D79" s="16"/>
    </row>
    <row r="80" spans="1:4" x14ac:dyDescent="0.2">
      <c r="A80" s="17" t="s">
        <v>64</v>
      </c>
      <c r="B80" s="34">
        <f>+'[1]HOJA DE CONSOLIDACION'!AJ110+'[1]HOJA DE CONSOLIDACION'!AJ109+'[1]HOJA DE CONSOLIDACION'!AJ112</f>
        <v>1410041.18</v>
      </c>
      <c r="D80" s="16"/>
    </row>
    <row r="81" spans="1:4" x14ac:dyDescent="0.2">
      <c r="A81" s="17" t="s">
        <v>65</v>
      </c>
      <c r="B81" s="34"/>
      <c r="D81" s="16"/>
    </row>
    <row r="82" spans="1:4" x14ac:dyDescent="0.2">
      <c r="A82" s="17" t="s">
        <v>66</v>
      </c>
      <c r="B82" s="24">
        <f>SUM(B83:B84)</f>
        <v>13675053.049999999</v>
      </c>
      <c r="D82" s="16"/>
    </row>
    <row r="83" spans="1:4" x14ac:dyDescent="0.2">
      <c r="A83" s="23" t="s">
        <v>67</v>
      </c>
      <c r="B83" s="34">
        <f>+'[1]HOJA DE CONSOLIDACION'!AJ129</f>
        <v>3171320.11</v>
      </c>
      <c r="D83" s="16"/>
    </row>
    <row r="84" spans="1:4" x14ac:dyDescent="0.2">
      <c r="A84" s="23" t="s">
        <v>68</v>
      </c>
      <c r="B84" s="34">
        <f>+'[1]HOJA DE CONSOLIDACION'!AJ130+'[1]HOJA DE CONSOLIDACION'!AJ133</f>
        <v>10503732.939999999</v>
      </c>
      <c r="D84" s="16"/>
    </row>
    <row r="85" spans="1:4" x14ac:dyDescent="0.2">
      <c r="A85" s="35" t="s">
        <v>69</v>
      </c>
      <c r="B85" s="34">
        <f>SUM(B86:B89)</f>
        <v>0</v>
      </c>
      <c r="D85" s="16"/>
    </row>
    <row r="86" spans="1:4" x14ac:dyDescent="0.2">
      <c r="A86" s="17" t="s">
        <v>70</v>
      </c>
      <c r="B86" s="34"/>
      <c r="D86" s="16"/>
    </row>
    <row r="87" spans="1:4" x14ac:dyDescent="0.2">
      <c r="A87" s="17" t="s">
        <v>71</v>
      </c>
      <c r="B87" s="34"/>
      <c r="D87" s="16"/>
    </row>
    <row r="88" spans="1:4" x14ac:dyDescent="0.2">
      <c r="A88" s="17" t="s">
        <v>72</v>
      </c>
      <c r="B88" s="34"/>
      <c r="D88" s="16"/>
    </row>
    <row r="89" spans="1:4" x14ac:dyDescent="0.2">
      <c r="A89" s="17" t="s">
        <v>51</v>
      </c>
      <c r="B89" s="34"/>
      <c r="D89" s="16"/>
    </row>
    <row r="90" spans="1:4" x14ac:dyDescent="0.2">
      <c r="A90" s="14" t="s">
        <v>73</v>
      </c>
      <c r="B90" s="24">
        <f ca="1">SUM(B91:B94)</f>
        <v>48122802.416736506</v>
      </c>
      <c r="D90" s="16"/>
    </row>
    <row r="91" spans="1:4" x14ac:dyDescent="0.2">
      <c r="A91" s="36" t="s">
        <v>74</v>
      </c>
      <c r="B91" s="15"/>
      <c r="D91" s="16"/>
    </row>
    <row r="92" spans="1:4" x14ac:dyDescent="0.2">
      <c r="A92" s="17" t="s">
        <v>75</v>
      </c>
      <c r="B92" s="34">
        <f ca="1">+'[1]HOJA DE CONSOLIDACION'!AJ116</f>
        <v>26319333.218165077</v>
      </c>
      <c r="D92" s="16"/>
    </row>
    <row r="93" spans="1:4" x14ac:dyDescent="0.2">
      <c r="A93" s="17" t="s">
        <v>76</v>
      </c>
      <c r="B93" s="34">
        <f>+'[1]HOJA DE CONSOLIDACION'!AJ120</f>
        <v>18368654.628571428</v>
      </c>
      <c r="D93" s="16"/>
    </row>
    <row r="94" spans="1:4" x14ac:dyDescent="0.2">
      <c r="A94" s="17" t="s">
        <v>77</v>
      </c>
      <c r="B94" s="34">
        <f>+'[1]HOJA DE CONSOLIDACION'!AJ118+'[1]HOJA DE CONSOLIDACION'!AJ119</f>
        <v>3434814.5700000003</v>
      </c>
      <c r="D94" s="16"/>
    </row>
    <row r="95" spans="1:4" ht="13.5" thickBot="1" x14ac:dyDescent="0.25">
      <c r="A95" s="37" t="s">
        <v>78</v>
      </c>
      <c r="B95" s="38">
        <f ca="1">+B59+B65+B66+B69+B79+B90</f>
        <v>2349444607.8242364</v>
      </c>
      <c r="D95" s="16"/>
    </row>
    <row r="96" spans="1:4" ht="13.5" thickTop="1" x14ac:dyDescent="0.2">
      <c r="A96" s="14" t="s">
        <v>79</v>
      </c>
      <c r="B96" s="15"/>
      <c r="D96" s="16"/>
    </row>
    <row r="97" spans="1:4" x14ac:dyDescent="0.2">
      <c r="A97" s="17" t="s">
        <v>80</v>
      </c>
      <c r="B97" s="34">
        <f ca="1">+'[1]HOJA DE CONSOLIDACION'!AJ144</f>
        <v>152000000.00285715</v>
      </c>
      <c r="D97" s="16"/>
    </row>
    <row r="98" spans="1:4" x14ac:dyDescent="0.2">
      <c r="A98" s="17" t="s">
        <v>81</v>
      </c>
      <c r="B98" s="34">
        <f>SUM(B99:B100)</f>
        <v>0</v>
      </c>
      <c r="D98" s="16"/>
    </row>
    <row r="99" spans="1:4" x14ac:dyDescent="0.2">
      <c r="A99" s="23" t="s">
        <v>82</v>
      </c>
      <c r="B99" s="34"/>
      <c r="D99" s="16"/>
    </row>
    <row r="100" spans="1:4" x14ac:dyDescent="0.2">
      <c r="A100" s="23" t="s">
        <v>83</v>
      </c>
      <c r="B100" s="34"/>
      <c r="D100" s="16"/>
    </row>
    <row r="101" spans="1:4" x14ac:dyDescent="0.2">
      <c r="A101" s="35" t="s">
        <v>84</v>
      </c>
      <c r="B101" s="34">
        <f>SUM(B102:B103)</f>
        <v>-26</v>
      </c>
      <c r="D101" s="16"/>
    </row>
    <row r="102" spans="1:4" x14ac:dyDescent="0.2">
      <c r="A102" s="17" t="s">
        <v>85</v>
      </c>
      <c r="B102" s="34">
        <v>-26</v>
      </c>
      <c r="D102" s="16"/>
    </row>
    <row r="103" spans="1:4" x14ac:dyDescent="0.2">
      <c r="A103" s="17" t="s">
        <v>86</v>
      </c>
      <c r="B103" s="34"/>
      <c r="D103" s="16"/>
    </row>
    <row r="104" spans="1:4" ht="25.5" x14ac:dyDescent="0.2">
      <c r="A104" s="39" t="s">
        <v>87</v>
      </c>
      <c r="B104" s="34">
        <f ca="1">+'[1]HOJA DE CONSOLIDACION'!AJ148</f>
        <v>126844795.12469524</v>
      </c>
      <c r="D104" s="16"/>
    </row>
    <row r="105" spans="1:4" x14ac:dyDescent="0.2">
      <c r="A105" s="39" t="s">
        <v>88</v>
      </c>
      <c r="B105" s="34">
        <f ca="1">+'[1]HOJA DE CONSOLIDACION'!AJ149</f>
        <v>9267677.2120413594</v>
      </c>
      <c r="D105" s="16"/>
    </row>
    <row r="106" spans="1:4" x14ac:dyDescent="0.2">
      <c r="A106" s="35" t="s">
        <v>89</v>
      </c>
      <c r="B106" s="40">
        <f ca="1">+'[1]HOJA DE CONSOLIDACION'!AJ140</f>
        <v>4290878.8430865947</v>
      </c>
      <c r="D106" s="16"/>
    </row>
    <row r="107" spans="1:4" x14ac:dyDescent="0.2">
      <c r="A107" s="30"/>
      <c r="B107" s="34"/>
      <c r="D107" s="16"/>
    </row>
    <row r="108" spans="1:4" ht="13.5" thickBot="1" x14ac:dyDescent="0.25">
      <c r="A108" s="37" t="s">
        <v>90</v>
      </c>
      <c r="B108" s="38">
        <f ca="1">+B97+B101+B104+B105+B106</f>
        <v>292403325.18268037</v>
      </c>
      <c r="D108" s="16"/>
    </row>
    <row r="109" spans="1:4" ht="13.5" thickTop="1" x14ac:dyDescent="0.2">
      <c r="A109" s="12"/>
      <c r="B109" s="41"/>
      <c r="D109" s="16"/>
    </row>
    <row r="110" spans="1:4" ht="13.5" thickBot="1" x14ac:dyDescent="0.25">
      <c r="A110" s="37" t="s">
        <v>91</v>
      </c>
      <c r="B110" s="38">
        <f ca="1">+B95+B108</f>
        <v>2641847933.006917</v>
      </c>
      <c r="D110" s="16"/>
    </row>
    <row r="111" spans="1:4" ht="13.5" thickTop="1" x14ac:dyDescent="0.2">
      <c r="A111" s="42"/>
      <c r="B111" s="43">
        <f ca="1">+B55-B110</f>
        <v>27.055111408233643</v>
      </c>
    </row>
    <row r="112" spans="1:4" x14ac:dyDescent="0.2">
      <c r="A112" s="3"/>
      <c r="B112" s="44"/>
    </row>
    <row r="113" spans="1:3" x14ac:dyDescent="0.2">
      <c r="A113" s="45" t="s">
        <v>92</v>
      </c>
      <c r="B113" s="46">
        <f>SUM(B114:B117)</f>
        <v>255856838.88999999</v>
      </c>
    </row>
    <row r="114" spans="1:3" x14ac:dyDescent="0.2">
      <c r="A114" s="23" t="s">
        <v>93</v>
      </c>
      <c r="B114" s="34">
        <f>+'[1]wfsaldos ajuste5'!E3700</f>
        <v>87098865.420000002</v>
      </c>
    </row>
    <row r="115" spans="1:3" x14ac:dyDescent="0.2">
      <c r="A115" s="23" t="s">
        <v>94</v>
      </c>
      <c r="B115" s="34"/>
    </row>
    <row r="116" spans="1:3" x14ac:dyDescent="0.2">
      <c r="A116" s="23" t="s">
        <v>95</v>
      </c>
      <c r="B116" s="34">
        <f>+'[1]wfsaldos ajuste5'!E3669</f>
        <v>18521699.649999999</v>
      </c>
    </row>
    <row r="117" spans="1:3" x14ac:dyDescent="0.2">
      <c r="A117" s="23" t="s">
        <v>96</v>
      </c>
      <c r="B117" s="34">
        <f>+'[1]wfsaldos ajuste5'!E5365-'[1]wfsaldos ajuste5'!E5372+'[1]wfsaldos ajuste5'!E5384+'[1]wfsaldos ajuste5'!E5392</f>
        <v>150236273.81999999</v>
      </c>
    </row>
    <row r="118" spans="1:3" x14ac:dyDescent="0.2">
      <c r="A118" s="23" t="s">
        <v>97</v>
      </c>
      <c r="B118" s="34"/>
    </row>
    <row r="119" spans="1:3" x14ac:dyDescent="0.2">
      <c r="A119" s="35" t="s">
        <v>98</v>
      </c>
      <c r="B119" s="34"/>
    </row>
    <row r="120" spans="1:3" x14ac:dyDescent="0.2">
      <c r="A120" s="14" t="s">
        <v>99</v>
      </c>
      <c r="B120" s="24">
        <f>+'[1]wfsaldos ajuste5'!E5399</f>
        <v>3869670.47</v>
      </c>
    </row>
    <row r="121" spans="1:3" x14ac:dyDescent="0.2">
      <c r="A121" s="14" t="s">
        <v>100</v>
      </c>
      <c r="B121" s="24">
        <f>SUM(B122:B123)</f>
        <v>21474375.420000002</v>
      </c>
    </row>
    <row r="122" spans="1:3" x14ac:dyDescent="0.2">
      <c r="A122" s="23" t="s">
        <v>101</v>
      </c>
      <c r="B122" s="34">
        <f>+'[1]wfsaldos ajuste5'!E5907</f>
        <v>388834.57</v>
      </c>
    </row>
    <row r="123" spans="1:3" x14ac:dyDescent="0.2">
      <c r="A123" s="23" t="s">
        <v>102</v>
      </c>
      <c r="B123" s="34">
        <f>+'[1]wfsaldos ajuste5'!E5436</f>
        <v>21085540.850000001</v>
      </c>
    </row>
    <row r="124" spans="1:3" x14ac:dyDescent="0.2">
      <c r="A124" s="47" t="s">
        <v>50</v>
      </c>
      <c r="B124" s="48"/>
      <c r="C124" s="49"/>
    </row>
    <row r="125" spans="1:3" x14ac:dyDescent="0.2">
      <c r="A125" s="3"/>
      <c r="B125" s="50"/>
    </row>
    <row r="126" spans="1:3" x14ac:dyDescent="0.2">
      <c r="A126" s="3"/>
      <c r="B126" s="50"/>
    </row>
    <row r="127" spans="1:3" x14ac:dyDescent="0.2">
      <c r="A127" s="3"/>
      <c r="B127" s="50"/>
    </row>
    <row r="128" spans="1:3" x14ac:dyDescent="0.2">
      <c r="A128" s="51" t="s">
        <v>5</v>
      </c>
      <c r="B128" s="7">
        <v>43220</v>
      </c>
    </row>
    <row r="129" spans="1:4" x14ac:dyDescent="0.2">
      <c r="A129" s="52"/>
      <c r="B129" s="53"/>
    </row>
    <row r="130" spans="1:4" x14ac:dyDescent="0.2">
      <c r="A130" s="12" t="s">
        <v>103</v>
      </c>
      <c r="B130" s="34">
        <f ca="1">SUM(B131:B136)</f>
        <v>73584352.469999999</v>
      </c>
    </row>
    <row r="131" spans="1:4" x14ac:dyDescent="0.2">
      <c r="A131" s="54" t="s">
        <v>104</v>
      </c>
      <c r="B131" s="34">
        <f>+'[1]HOJA DE CONSOLIDACION'!AJ170</f>
        <v>54918142.709999993</v>
      </c>
    </row>
    <row r="132" spans="1:4" x14ac:dyDescent="0.2">
      <c r="A132" s="54" t="s">
        <v>105</v>
      </c>
      <c r="B132" s="34">
        <f>+'[1]HOJA DE CONSOLIDACION'!AJ171-B160</f>
        <v>3195230.7300000004</v>
      </c>
    </row>
    <row r="133" spans="1:4" x14ac:dyDescent="0.2">
      <c r="A133" s="54" t="s">
        <v>106</v>
      </c>
      <c r="B133" s="34">
        <f>+'[1]HOJA DE CONSOLIDACION'!AJ175</f>
        <v>2010019.98</v>
      </c>
    </row>
    <row r="134" spans="1:4" x14ac:dyDescent="0.2">
      <c r="A134" s="54" t="s">
        <v>107</v>
      </c>
      <c r="B134" s="34">
        <v>0</v>
      </c>
    </row>
    <row r="135" spans="1:4" x14ac:dyDescent="0.2">
      <c r="A135" s="54" t="s">
        <v>108</v>
      </c>
      <c r="B135" s="34">
        <f ca="1">+'[1]HOJA DE CONSOLIDACION'!AJ172+'[1]HOJA DE CONSOLIDACION'!AJ174</f>
        <v>3663205.82</v>
      </c>
    </row>
    <row r="136" spans="1:4" x14ac:dyDescent="0.2">
      <c r="A136" s="54" t="s">
        <v>109</v>
      </c>
      <c r="B136" s="34">
        <f>+'[1]HOJA DE CONSOLIDACION'!AJ181+'[1]HOJA DE CONSOLIDACION'!AJ182+'[1]HOJA DE CONSOLIDACION'!AJ183+'[1]HOJA DE CONSOLIDACION'!AJ184+'[1]HOJA DE CONSOLIDACION'!AJ185</f>
        <v>9797753.2300000004</v>
      </c>
      <c r="D136" s="55"/>
    </row>
    <row r="137" spans="1:4" x14ac:dyDescent="0.2">
      <c r="A137" s="52"/>
      <c r="B137" s="56"/>
    </row>
    <row r="138" spans="1:4" x14ac:dyDescent="0.2">
      <c r="A138" s="12" t="s">
        <v>110</v>
      </c>
      <c r="B138" s="34">
        <f>SUM(B139:B144)</f>
        <v>26938292.109999999</v>
      </c>
    </row>
    <row r="139" spans="1:4" x14ac:dyDescent="0.2">
      <c r="A139" s="54" t="s">
        <v>111</v>
      </c>
      <c r="B139" s="34">
        <f>+'[1]HOJA DE CONSOLIDACION'!AJ191</f>
        <v>11282051.040000001</v>
      </c>
    </row>
    <row r="140" spans="1:4" x14ac:dyDescent="0.2">
      <c r="A140" s="54" t="s">
        <v>112</v>
      </c>
      <c r="B140" s="34">
        <f>+'[1]HOJA DE CONSOLIDACION'!AJ192+'[1]HOJA DE CONSOLIDACION'!AJ193</f>
        <v>9846194.75</v>
      </c>
    </row>
    <row r="141" spans="1:4" x14ac:dyDescent="0.2">
      <c r="A141" s="54" t="s">
        <v>113</v>
      </c>
      <c r="B141" s="34"/>
    </row>
    <row r="142" spans="1:4" x14ac:dyDescent="0.2">
      <c r="A142" s="54" t="s">
        <v>114</v>
      </c>
      <c r="B142" s="34">
        <f>+'[1]HOJA DE CONSOLIDACION'!AJ194</f>
        <v>104552.17</v>
      </c>
    </row>
    <row r="143" spans="1:4" x14ac:dyDescent="0.2">
      <c r="A143" s="54" t="s">
        <v>115</v>
      </c>
      <c r="B143" s="34"/>
    </row>
    <row r="144" spans="1:4" x14ac:dyDescent="0.2">
      <c r="A144" s="54" t="s">
        <v>116</v>
      </c>
      <c r="B144" s="34">
        <f>+'[1]HOJA DE CONSOLIDACION'!AJ197+'[1]HOJA DE CONSOLIDACION'!AJ198+'[1]HOJA DE CONSOLIDACION'!AJ199+'[1]HOJA DE CONSOLIDACION'!AJ200</f>
        <v>5705494.1500000004</v>
      </c>
    </row>
    <row r="145" spans="1:2" x14ac:dyDescent="0.2">
      <c r="A145" s="52"/>
      <c r="B145" s="56"/>
    </row>
    <row r="146" spans="1:2" x14ac:dyDescent="0.2">
      <c r="A146" s="57" t="s">
        <v>117</v>
      </c>
      <c r="B146" s="58">
        <f ca="1">+B130-B138</f>
        <v>46646060.359999999</v>
      </c>
    </row>
    <row r="147" spans="1:2" x14ac:dyDescent="0.2">
      <c r="A147" s="54" t="s">
        <v>118</v>
      </c>
      <c r="B147" s="34">
        <f>+'[1]HOJA DE CONSOLIDACION'!AJ204+'[1]HOJA DE CONSOLIDACION'!AJ205+'[1]HOJA DE CONSOLIDACION'!AJ207+'[1]HOJA DE CONSOLIDACION'!AJ206</f>
        <v>12160604.840000002</v>
      </c>
    </row>
    <row r="148" spans="1:2" x14ac:dyDescent="0.2">
      <c r="A148" s="54" t="s">
        <v>119</v>
      </c>
      <c r="B148" s="34">
        <f>+'[1]HOJA DE CONSOLIDACION'!AJ208</f>
        <v>23164.89</v>
      </c>
    </row>
    <row r="149" spans="1:2" x14ac:dyDescent="0.2">
      <c r="A149" s="59" t="s">
        <v>120</v>
      </c>
      <c r="B149" s="58">
        <f ca="1">+B146-B147-B148</f>
        <v>34462290.629999995</v>
      </c>
    </row>
    <row r="150" spans="1:2" x14ac:dyDescent="0.2">
      <c r="A150" s="60" t="s">
        <v>121</v>
      </c>
      <c r="B150" s="58">
        <f>+B153+B156</f>
        <v>251843.04</v>
      </c>
    </row>
    <row r="151" spans="1:2" x14ac:dyDescent="0.2">
      <c r="A151" s="54" t="s">
        <v>122</v>
      </c>
      <c r="B151" s="34">
        <f>-'[1]wfsaldos ajuste5'!E4111</f>
        <v>251843.04</v>
      </c>
    </row>
    <row r="152" spans="1:2" x14ac:dyDescent="0.2">
      <c r="A152" s="54" t="s">
        <v>123</v>
      </c>
      <c r="B152" s="34"/>
    </row>
    <row r="153" spans="1:2" x14ac:dyDescent="0.2">
      <c r="A153" s="61" t="s">
        <v>124</v>
      </c>
      <c r="B153" s="34">
        <f>SUM(B151:B152)</f>
        <v>251843.04</v>
      </c>
    </row>
    <row r="154" spans="1:2" x14ac:dyDescent="0.2">
      <c r="A154" s="54" t="s">
        <v>125</v>
      </c>
      <c r="B154" s="34"/>
    </row>
    <row r="155" spans="1:2" x14ac:dyDescent="0.2">
      <c r="A155" s="54" t="s">
        <v>126</v>
      </c>
      <c r="B155" s="34"/>
    </row>
    <row r="156" spans="1:2" x14ac:dyDescent="0.2">
      <c r="A156" s="61" t="s">
        <v>127</v>
      </c>
      <c r="B156" s="34">
        <f>+B154-B155</f>
        <v>0</v>
      </c>
    </row>
    <row r="157" spans="1:2" x14ac:dyDescent="0.2">
      <c r="A157" s="57" t="s">
        <v>128</v>
      </c>
      <c r="B157" s="58">
        <f ca="1">SUM(B158:B164)</f>
        <v>7552184.2599999998</v>
      </c>
    </row>
    <row r="158" spans="1:2" x14ac:dyDescent="0.2">
      <c r="A158" s="54" t="s">
        <v>129</v>
      </c>
      <c r="B158" s="34">
        <f>+'[1]HOJA DE CONSOLIDACION'!AJ178</f>
        <v>431991.35000000003</v>
      </c>
    </row>
    <row r="159" spans="1:2" x14ac:dyDescent="0.2">
      <c r="A159" s="54" t="s">
        <v>130</v>
      </c>
      <c r="B159" s="34">
        <f>-'[1]wfsaldos ajuste5'!E4188</f>
        <v>54688.24</v>
      </c>
    </row>
    <row r="160" spans="1:2" x14ac:dyDescent="0.2">
      <c r="A160" s="54" t="s">
        <v>131</v>
      </c>
      <c r="B160" s="34">
        <f>-'[1]wfsaldos ajuste5'!E3926</f>
        <v>2759596.55</v>
      </c>
    </row>
    <row r="161" spans="1:5" x14ac:dyDescent="0.2">
      <c r="A161" s="54" t="s">
        <v>132</v>
      </c>
      <c r="B161" s="34"/>
    </row>
    <row r="162" spans="1:5" x14ac:dyDescent="0.2">
      <c r="A162" s="54" t="s">
        <v>133</v>
      </c>
      <c r="B162" s="34"/>
    </row>
    <row r="163" spans="1:5" x14ac:dyDescent="0.2">
      <c r="A163" s="54" t="s">
        <v>134</v>
      </c>
      <c r="B163" s="34"/>
    </row>
    <row r="164" spans="1:5" x14ac:dyDescent="0.2">
      <c r="A164" s="54" t="s">
        <v>135</v>
      </c>
      <c r="B164" s="34">
        <f ca="1">+'[1]HOJA DE CONSOLIDACION'!AJ179-'IFD ABRIL 2018'!B159+'[1]HOJA DE CONSOLIDACION'!AJ176-'IFD ABRIL 2018'!B151</f>
        <v>4305908.12</v>
      </c>
      <c r="E164" s="55"/>
    </row>
    <row r="165" spans="1:5" x14ac:dyDescent="0.2">
      <c r="A165" s="57" t="s">
        <v>136</v>
      </c>
      <c r="B165" s="58">
        <f>SUM(B166:B172)</f>
        <v>7977148.3899999997</v>
      </c>
    </row>
    <row r="166" spans="1:5" x14ac:dyDescent="0.2">
      <c r="A166" s="54" t="s">
        <v>137</v>
      </c>
      <c r="B166" s="34"/>
    </row>
    <row r="167" spans="1:5" x14ac:dyDescent="0.2">
      <c r="A167" s="54" t="s">
        <v>138</v>
      </c>
      <c r="B167" s="34"/>
    </row>
    <row r="168" spans="1:5" x14ac:dyDescent="0.2">
      <c r="A168" s="54" t="s">
        <v>132</v>
      </c>
      <c r="B168" s="34"/>
    </row>
    <row r="169" spans="1:5" x14ac:dyDescent="0.2">
      <c r="A169" s="54" t="s">
        <v>133</v>
      </c>
      <c r="B169" s="34"/>
    </row>
    <row r="170" spans="1:5" x14ac:dyDescent="0.2">
      <c r="A170" s="54" t="s">
        <v>134</v>
      </c>
      <c r="B170" s="34"/>
    </row>
    <row r="171" spans="1:5" x14ac:dyDescent="0.2">
      <c r="A171" s="54" t="s">
        <v>139</v>
      </c>
      <c r="B171" s="34">
        <f>+'[1]wfsaldos ajuste5'!E5246</f>
        <v>699036.89</v>
      </c>
    </row>
    <row r="172" spans="1:5" x14ac:dyDescent="0.2">
      <c r="A172" s="54" t="s">
        <v>135</v>
      </c>
      <c r="B172" s="34">
        <f>+'[1]HOJA DE CONSOLIDACION'!AJ196</f>
        <v>7278111.5</v>
      </c>
    </row>
    <row r="173" spans="1:5" x14ac:dyDescent="0.2">
      <c r="A173" s="57" t="s">
        <v>140</v>
      </c>
      <c r="B173" s="58">
        <f ca="1">+B149+B150+B157-B165</f>
        <v>34289169.539999992</v>
      </c>
    </row>
    <row r="174" spans="1:5" x14ac:dyDescent="0.2">
      <c r="A174" s="62" t="s">
        <v>141</v>
      </c>
      <c r="B174" s="34">
        <f ca="1">SUM(B175:B179)</f>
        <v>24547234.439999998</v>
      </c>
    </row>
    <row r="175" spans="1:5" x14ac:dyDescent="0.2">
      <c r="A175" s="54" t="s">
        <v>142</v>
      </c>
      <c r="B175" s="34">
        <f ca="1">+'[1]HOJA DE CONSOLIDACION'!AJ211</f>
        <v>12353450.26</v>
      </c>
    </row>
    <row r="176" spans="1:5" x14ac:dyDescent="0.2">
      <c r="A176" s="54" t="s">
        <v>143</v>
      </c>
      <c r="B176" s="34">
        <f ca="1">+'[1]HOJA DE CONSOLIDACION'!AJ212-B177</f>
        <v>10328726.390000001</v>
      </c>
    </row>
    <row r="177" spans="1:4" x14ac:dyDescent="0.2">
      <c r="A177" s="54" t="s">
        <v>144</v>
      </c>
      <c r="B177" s="34">
        <f>+'[1]wfsaldos ajuste5'!E5153</f>
        <v>332246.48</v>
      </c>
    </row>
    <row r="178" spans="1:4" x14ac:dyDescent="0.2">
      <c r="A178" s="54" t="s">
        <v>145</v>
      </c>
      <c r="B178" s="34">
        <f ca="1">+'[1]HOJA DE CONSOLIDACION'!AJ213-B171</f>
        <v>1532811.31</v>
      </c>
    </row>
    <row r="179" spans="1:4" x14ac:dyDescent="0.2">
      <c r="A179" s="54" t="s">
        <v>146</v>
      </c>
      <c r="B179" s="24"/>
    </row>
    <row r="180" spans="1:4" x14ac:dyDescent="0.2">
      <c r="A180" s="57" t="s">
        <v>147</v>
      </c>
      <c r="B180" s="58">
        <f ca="1">+B173-B174</f>
        <v>9741935.099999994</v>
      </c>
    </row>
    <row r="181" spans="1:4" x14ac:dyDescent="0.2">
      <c r="A181" s="54" t="s">
        <v>148</v>
      </c>
      <c r="B181" s="34">
        <f>+'[1]HOJA DE CONSOLIDACION'!AJ220+'[1]HOJA DE CONSOLIDACION'!AJ217</f>
        <v>7460142.0820285333</v>
      </c>
    </row>
    <row r="182" spans="1:4" x14ac:dyDescent="0.2">
      <c r="A182" s="54" t="s">
        <v>149</v>
      </c>
      <c r="B182" s="34">
        <f ca="1">+'[1]HOJA DE CONSOLIDACION'!AJ228</f>
        <v>1866539.7937359216</v>
      </c>
    </row>
    <row r="183" spans="1:4" x14ac:dyDescent="0.2">
      <c r="A183" s="52"/>
      <c r="B183" s="34"/>
    </row>
    <row r="184" spans="1:4" x14ac:dyDescent="0.2">
      <c r="A184" s="57" t="s">
        <v>150</v>
      </c>
      <c r="B184" s="58">
        <f ca="1">+B180+B181-B182</f>
        <v>15335537.388292607</v>
      </c>
    </row>
    <row r="185" spans="1:4" x14ac:dyDescent="0.2">
      <c r="A185" s="10"/>
      <c r="B185" s="34"/>
    </row>
    <row r="186" spans="1:4" x14ac:dyDescent="0.2">
      <c r="A186" s="54" t="s">
        <v>151</v>
      </c>
      <c r="B186" s="34"/>
    </row>
    <row r="187" spans="1:4" x14ac:dyDescent="0.2">
      <c r="A187" s="54" t="s">
        <v>152</v>
      </c>
      <c r="B187" s="34">
        <f ca="1">+'[1]HOJA DE CONSOLIDACION'!AJ245</f>
        <v>147377.96625122105</v>
      </c>
    </row>
    <row r="188" spans="1:4" x14ac:dyDescent="0.2">
      <c r="A188" s="54" t="s">
        <v>153</v>
      </c>
      <c r="B188" s="34">
        <f ca="1">+'[1]HOJA DE CONSOLIDACION'!AJ240</f>
        <v>5340782.7299999995</v>
      </c>
      <c r="C188" s="63"/>
    </row>
    <row r="189" spans="1:4" x14ac:dyDescent="0.2">
      <c r="A189" s="54" t="s">
        <v>154</v>
      </c>
      <c r="B189" s="34">
        <f>+'[1]HOJA DE CONSOLIDACION'!AJ241</f>
        <v>579699.48</v>
      </c>
    </row>
    <row r="190" spans="1:4" x14ac:dyDescent="0.2">
      <c r="A190" s="57" t="s">
        <v>88</v>
      </c>
      <c r="B190" s="58">
        <f ca="1">+B184+B186-B187-B188-B189</f>
        <v>9267677.2120413855</v>
      </c>
      <c r="C190" s="64">
        <f ca="1">+'[1]HOJA DE CONSOLIDACION'!AJ247</f>
        <v>9267677.2120413594</v>
      </c>
      <c r="D190" s="65">
        <f ca="1">+B190-C190</f>
        <v>2.6077032089233398E-8</v>
      </c>
    </row>
    <row r="191" spans="1:4" x14ac:dyDescent="0.2">
      <c r="A191" s="3"/>
      <c r="B191" s="66"/>
    </row>
    <row r="192" spans="1:4" x14ac:dyDescent="0.2">
      <c r="A192" s="3"/>
      <c r="B192" s="67"/>
    </row>
    <row r="193" spans="1:2" x14ac:dyDescent="0.2">
      <c r="A193" s="3"/>
      <c r="B193" s="3"/>
    </row>
    <row r="194" spans="1:2" x14ac:dyDescent="0.2">
      <c r="A194" s="3"/>
      <c r="B194" s="3"/>
    </row>
    <row r="195" spans="1:2" x14ac:dyDescent="0.2">
      <c r="A195" s="3"/>
      <c r="B195" s="3"/>
    </row>
    <row r="196" spans="1:2" x14ac:dyDescent="0.2">
      <c r="A196" s="3"/>
      <c r="B196" s="3"/>
    </row>
    <row r="197" spans="1:2" x14ac:dyDescent="0.2">
      <c r="A197" s="3"/>
      <c r="B197" s="3"/>
    </row>
    <row r="198" spans="1:2" x14ac:dyDescent="0.2">
      <c r="A198" s="3"/>
      <c r="B198" s="3"/>
    </row>
    <row r="199" spans="1:2" x14ac:dyDescent="0.2">
      <c r="A199" s="3"/>
      <c r="B199" s="3"/>
    </row>
    <row r="200" spans="1:2" x14ac:dyDescent="0.2">
      <c r="A200" s="3"/>
      <c r="B200" s="3"/>
    </row>
    <row r="201" spans="1:2" x14ac:dyDescent="0.2">
      <c r="A201" s="3"/>
      <c r="B201" s="3"/>
    </row>
    <row r="202" spans="1:2" x14ac:dyDescent="0.2">
      <c r="A202" s="3"/>
      <c r="B202" s="3"/>
    </row>
    <row r="203" spans="1:2" x14ac:dyDescent="0.2">
      <c r="B203" s="1"/>
    </row>
    <row r="204" spans="1:2" x14ac:dyDescent="0.2">
      <c r="B204" s="1"/>
    </row>
    <row r="205" spans="1:2" x14ac:dyDescent="0.2">
      <c r="B205" s="1"/>
    </row>
    <row r="206" spans="1:2" x14ac:dyDescent="0.2">
      <c r="B206" s="1"/>
    </row>
    <row r="207" spans="1:2" x14ac:dyDescent="0.2">
      <c r="B207" s="1"/>
    </row>
    <row r="208" spans="1:2" x14ac:dyDescent="0.2">
      <c r="B208" s="1"/>
    </row>
    <row r="209" spans="2:2" x14ac:dyDescent="0.2">
      <c r="B209" s="1"/>
    </row>
    <row r="210" spans="2:2" x14ac:dyDescent="0.2">
      <c r="B210" s="1"/>
    </row>
    <row r="211" spans="2:2" x14ac:dyDescent="0.2">
      <c r="B211" s="1"/>
    </row>
    <row r="212" spans="2:2" x14ac:dyDescent="0.2">
      <c r="B212" s="1"/>
    </row>
    <row r="213" spans="2:2" x14ac:dyDescent="0.2">
      <c r="B213" s="1"/>
    </row>
    <row r="214" spans="2:2" x14ac:dyDescent="0.2">
      <c r="B214" s="1"/>
    </row>
    <row r="215" spans="2:2" x14ac:dyDescent="0.2">
      <c r="B215" s="1"/>
    </row>
    <row r="216" spans="2:2" x14ac:dyDescent="0.2">
      <c r="B216" s="1"/>
    </row>
    <row r="217" spans="2:2" x14ac:dyDescent="0.2">
      <c r="B217" s="1"/>
    </row>
    <row r="218" spans="2:2" x14ac:dyDescent="0.2">
      <c r="B218" s="1"/>
    </row>
    <row r="219" spans="2:2" x14ac:dyDescent="0.2">
      <c r="B219" s="1"/>
    </row>
    <row r="220" spans="2:2" x14ac:dyDescent="0.2">
      <c r="B220" s="1"/>
    </row>
    <row r="221" spans="2:2" x14ac:dyDescent="0.2">
      <c r="B221" s="1"/>
    </row>
    <row r="222" spans="2:2" x14ac:dyDescent="0.2">
      <c r="B222" s="1"/>
    </row>
    <row r="223" spans="2:2" x14ac:dyDescent="0.2">
      <c r="B223" s="1"/>
    </row>
    <row r="224" spans="2:2" x14ac:dyDescent="0.2">
      <c r="B224" s="1"/>
    </row>
    <row r="225" spans="2:2" x14ac:dyDescent="0.2">
      <c r="B225" s="1"/>
    </row>
    <row r="226" spans="2:2" x14ac:dyDescent="0.2">
      <c r="B226" s="1"/>
    </row>
    <row r="227" spans="2:2" x14ac:dyDescent="0.2">
      <c r="B227" s="1"/>
    </row>
    <row r="228" spans="2:2" x14ac:dyDescent="0.2">
      <c r="B228" s="1"/>
    </row>
    <row r="229" spans="2:2" x14ac:dyDescent="0.2">
      <c r="B229" s="1"/>
    </row>
    <row r="230" spans="2:2" x14ac:dyDescent="0.2">
      <c r="B230" s="1"/>
    </row>
    <row r="231" spans="2:2" x14ac:dyDescent="0.2">
      <c r="B231" s="1"/>
    </row>
    <row r="232" spans="2:2" x14ac:dyDescent="0.2">
      <c r="B232" s="1"/>
    </row>
    <row r="233" spans="2:2" x14ac:dyDescent="0.2">
      <c r="B233" s="1"/>
    </row>
    <row r="234" spans="2:2" x14ac:dyDescent="0.2">
      <c r="B234" s="1"/>
    </row>
    <row r="235" spans="2:2" x14ac:dyDescent="0.2">
      <c r="B235" s="1"/>
    </row>
    <row r="236" spans="2:2" x14ac:dyDescent="0.2">
      <c r="B236" s="1"/>
    </row>
    <row r="237" spans="2:2" x14ac:dyDescent="0.2">
      <c r="B237" s="1"/>
    </row>
    <row r="238" spans="2:2" x14ac:dyDescent="0.2">
      <c r="B238" s="1"/>
    </row>
    <row r="239" spans="2:2" x14ac:dyDescent="0.2">
      <c r="B239" s="1"/>
    </row>
    <row r="240" spans="2:2" x14ac:dyDescent="0.2">
      <c r="B240" s="1"/>
    </row>
    <row r="241" spans="2:2" x14ac:dyDescent="0.2">
      <c r="B241" s="1"/>
    </row>
    <row r="242" spans="2:2" x14ac:dyDescent="0.2">
      <c r="B242" s="1"/>
    </row>
    <row r="243" spans="2:2" x14ac:dyDescent="0.2">
      <c r="B243" s="1"/>
    </row>
    <row r="244" spans="2:2" x14ac:dyDescent="0.2">
      <c r="B244" s="1"/>
    </row>
    <row r="245" spans="2:2" x14ac:dyDescent="0.2">
      <c r="B245" s="1"/>
    </row>
    <row r="246" spans="2:2" x14ac:dyDescent="0.2">
      <c r="B246" s="1"/>
    </row>
    <row r="247" spans="2:2" x14ac:dyDescent="0.2">
      <c r="B247" s="1"/>
    </row>
    <row r="248" spans="2:2" x14ac:dyDescent="0.2">
      <c r="B248" s="1"/>
    </row>
    <row r="249" spans="2:2" x14ac:dyDescent="0.2">
      <c r="B249" s="1"/>
    </row>
    <row r="250" spans="2:2" x14ac:dyDescent="0.2">
      <c r="B250" s="1"/>
    </row>
    <row r="251" spans="2:2" x14ac:dyDescent="0.2">
      <c r="B251" s="1"/>
    </row>
    <row r="252" spans="2:2" x14ac:dyDescent="0.2">
      <c r="B252" s="1"/>
    </row>
    <row r="253" spans="2:2" x14ac:dyDescent="0.2">
      <c r="B253" s="1"/>
    </row>
    <row r="254" spans="2:2" x14ac:dyDescent="0.2">
      <c r="B254" s="1"/>
    </row>
    <row r="255" spans="2:2" x14ac:dyDescent="0.2">
      <c r="B255" s="1"/>
    </row>
    <row r="256" spans="2:2" x14ac:dyDescent="0.2">
      <c r="B256" s="1"/>
    </row>
    <row r="257" spans="2:2" x14ac:dyDescent="0.2">
      <c r="B257" s="1"/>
    </row>
    <row r="258" spans="2:2" x14ac:dyDescent="0.2">
      <c r="B258" s="1"/>
    </row>
    <row r="259" spans="2:2" x14ac:dyDescent="0.2">
      <c r="B259" s="1"/>
    </row>
    <row r="260" spans="2:2" x14ac:dyDescent="0.2">
      <c r="B260" s="1"/>
    </row>
    <row r="261" spans="2:2" x14ac:dyDescent="0.2">
      <c r="B261" s="1"/>
    </row>
    <row r="262" spans="2:2" x14ac:dyDescent="0.2">
      <c r="B262" s="1"/>
    </row>
    <row r="263" spans="2:2" x14ac:dyDescent="0.2">
      <c r="B263" s="1"/>
    </row>
    <row r="264" spans="2:2" x14ac:dyDescent="0.2">
      <c r="B264" s="1"/>
    </row>
    <row r="265" spans="2:2" x14ac:dyDescent="0.2">
      <c r="B265" s="1"/>
    </row>
    <row r="266" spans="2:2" x14ac:dyDescent="0.2">
      <c r="B266" s="1"/>
    </row>
    <row r="267" spans="2:2" x14ac:dyDescent="0.2">
      <c r="B267" s="1"/>
    </row>
    <row r="268" spans="2:2" x14ac:dyDescent="0.2">
      <c r="B268" s="1"/>
    </row>
    <row r="269" spans="2:2" x14ac:dyDescent="0.2">
      <c r="B269" s="1"/>
    </row>
    <row r="270" spans="2:2" x14ac:dyDescent="0.2">
      <c r="B270" s="1"/>
    </row>
    <row r="271" spans="2:2" x14ac:dyDescent="0.2">
      <c r="B271" s="1"/>
    </row>
    <row r="272" spans="2:2" x14ac:dyDescent="0.2">
      <c r="B272" s="1"/>
    </row>
    <row r="273" spans="2:2" x14ac:dyDescent="0.2">
      <c r="B273" s="1"/>
    </row>
    <row r="274" spans="2:2" x14ac:dyDescent="0.2">
      <c r="B274" s="1"/>
    </row>
    <row r="275" spans="2:2" x14ac:dyDescent="0.2">
      <c r="B275" s="1"/>
    </row>
    <row r="276" spans="2:2" x14ac:dyDescent="0.2">
      <c r="B276" s="1"/>
    </row>
    <row r="277" spans="2:2" x14ac:dyDescent="0.2">
      <c r="B277" s="1"/>
    </row>
    <row r="278" spans="2:2" x14ac:dyDescent="0.2">
      <c r="B278" s="1"/>
    </row>
    <row r="279" spans="2:2" x14ac:dyDescent="0.2">
      <c r="B279" s="1"/>
    </row>
    <row r="280" spans="2:2" x14ac:dyDescent="0.2">
      <c r="B280" s="1"/>
    </row>
    <row r="281" spans="2:2" x14ac:dyDescent="0.2">
      <c r="B281" s="1"/>
    </row>
    <row r="282" spans="2:2" x14ac:dyDescent="0.2">
      <c r="B282" s="1"/>
    </row>
    <row r="283" spans="2:2" x14ac:dyDescent="0.2">
      <c r="B283" s="1"/>
    </row>
    <row r="284" spans="2:2" x14ac:dyDescent="0.2">
      <c r="B284" s="1"/>
    </row>
    <row r="285" spans="2:2" x14ac:dyDescent="0.2">
      <c r="B285" s="1"/>
    </row>
    <row r="286" spans="2:2" x14ac:dyDescent="0.2">
      <c r="B286" s="1"/>
    </row>
    <row r="287" spans="2:2" x14ac:dyDescent="0.2">
      <c r="B287" s="1"/>
    </row>
    <row r="288" spans="2:2" x14ac:dyDescent="0.2">
      <c r="B288" s="1"/>
    </row>
    <row r="289" spans="2:2" x14ac:dyDescent="0.2">
      <c r="B289" s="1"/>
    </row>
    <row r="290" spans="2:2" x14ac:dyDescent="0.2">
      <c r="B290" s="1"/>
    </row>
    <row r="291" spans="2:2" x14ac:dyDescent="0.2">
      <c r="B291" s="1"/>
    </row>
    <row r="292" spans="2:2" x14ac:dyDescent="0.2">
      <c r="B292" s="1"/>
    </row>
    <row r="293" spans="2:2" x14ac:dyDescent="0.2">
      <c r="B293" s="1"/>
    </row>
    <row r="294" spans="2:2" x14ac:dyDescent="0.2">
      <c r="B294" s="1"/>
    </row>
    <row r="295" spans="2:2" x14ac:dyDescent="0.2">
      <c r="B295" s="1"/>
    </row>
    <row r="296" spans="2:2" x14ac:dyDescent="0.2">
      <c r="B296" s="1"/>
    </row>
    <row r="297" spans="2:2" x14ac:dyDescent="0.2">
      <c r="B297" s="1"/>
    </row>
    <row r="298" spans="2:2" x14ac:dyDescent="0.2">
      <c r="B298" s="1"/>
    </row>
    <row r="299" spans="2:2" x14ac:dyDescent="0.2">
      <c r="B299" s="1"/>
    </row>
    <row r="300" spans="2:2" x14ac:dyDescent="0.2">
      <c r="B300" s="1"/>
    </row>
    <row r="301" spans="2:2" x14ac:dyDescent="0.2">
      <c r="B301" s="1"/>
    </row>
    <row r="302" spans="2:2" x14ac:dyDescent="0.2">
      <c r="B302" s="1"/>
    </row>
    <row r="303" spans="2:2" x14ac:dyDescent="0.2">
      <c r="B303" s="1"/>
    </row>
    <row r="304" spans="2:2" x14ac:dyDescent="0.2">
      <c r="B304" s="1"/>
    </row>
    <row r="305" spans="2:2" x14ac:dyDescent="0.2">
      <c r="B305" s="1"/>
    </row>
    <row r="306" spans="2:2" x14ac:dyDescent="0.2">
      <c r="B306" s="1"/>
    </row>
    <row r="307" spans="2:2" x14ac:dyDescent="0.2">
      <c r="B307" s="1"/>
    </row>
    <row r="308" spans="2:2" x14ac:dyDescent="0.2">
      <c r="B308" s="1"/>
    </row>
    <row r="309" spans="2:2" x14ac:dyDescent="0.2">
      <c r="B309" s="1"/>
    </row>
    <row r="310" spans="2:2" x14ac:dyDescent="0.2">
      <c r="B310" s="1"/>
    </row>
  </sheetData>
  <mergeCells count="5">
    <mergeCell ref="A1:B1"/>
    <mergeCell ref="A2:B2"/>
    <mergeCell ref="A3:B3"/>
    <mergeCell ref="A4:B4"/>
    <mergeCell ref="A5:B5"/>
  </mergeCells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IFD ABRIL 2018</vt:lpstr>
      <vt:lpstr>'IFD ABRIL 2018'!Área_de_impresión</vt:lpstr>
    </vt:vector>
  </TitlesOfParts>
  <Company>Banco Davivienda Salvadoreño,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Ashali BANOS</dc:creator>
  <cp:lastModifiedBy>Ashali BANOS</cp:lastModifiedBy>
  <dcterms:created xsi:type="dcterms:W3CDTF">2018-05-11T13:50:38Z</dcterms:created>
  <dcterms:modified xsi:type="dcterms:W3CDTF">2018-05-11T13:54:47Z</dcterms:modified>
</cp:coreProperties>
</file>