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geoffroy\AppData\Local\Microsoft\Windows\INetCache\Content.Outlook\TETY2WOV\"/>
    </mc:Choice>
  </mc:AlternateContent>
  <bookViews>
    <workbookView xWindow="0" yWindow="0" windowWidth="20325" windowHeight="7320"/>
  </bookViews>
  <sheets>
    <sheet name="BALANCE" sheetId="1" r:id="rId1"/>
    <sheet name="ESTADO RESULTADOS" sheetId="2" r:id="rId2"/>
  </sheets>
  <externalReferences>
    <externalReference r:id="rId3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14" i="2"/>
  <c r="C13" i="2"/>
  <c r="C11" i="2"/>
  <c r="C10" i="2"/>
  <c r="C9" i="2"/>
  <c r="C8" i="2"/>
  <c r="C26" i="2"/>
  <c r="C25" i="2"/>
  <c r="C24" i="2"/>
  <c r="C23" i="2"/>
  <c r="C22" i="2"/>
  <c r="C21" i="2"/>
  <c r="C20" i="2"/>
  <c r="C19" i="2"/>
  <c r="G22" i="1"/>
  <c r="G20" i="1"/>
  <c r="G21" i="1"/>
  <c r="G19" i="1"/>
  <c r="G23" i="1" s="1"/>
  <c r="G15" i="1"/>
  <c r="G14" i="1"/>
  <c r="G13" i="1"/>
  <c r="G12" i="1"/>
  <c r="G10" i="1"/>
  <c r="G9" i="1"/>
  <c r="G8" i="1"/>
  <c r="G16" i="1" s="1"/>
  <c r="G7" i="1"/>
  <c r="C14" i="1"/>
  <c r="C13" i="1"/>
  <c r="C11" i="1"/>
  <c r="C10" i="1"/>
  <c r="C9" i="1"/>
  <c r="C8" i="1"/>
  <c r="C7" i="1"/>
  <c r="C27" i="2" l="1"/>
  <c r="C16" i="2" l="1"/>
  <c r="C16" i="1"/>
  <c r="C29" i="2" l="1"/>
  <c r="C32" i="2" s="1"/>
  <c r="G25" i="1"/>
</calcChain>
</file>

<file path=xl/sharedStrings.xml><?xml version="1.0" encoding="utf-8"?>
<sst xmlns="http://schemas.openxmlformats.org/spreadsheetml/2006/main" count="66" uniqueCount="60">
  <si>
    <t>ACTIVO</t>
  </si>
  <si>
    <t xml:space="preserve">    Disponible</t>
  </si>
  <si>
    <t xml:space="preserve">    Inversiones Financieras</t>
  </si>
  <si>
    <t xml:space="preserve">    Prestamos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</si>
  <si>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</si>
  <si>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</si>
  <si>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</si>
  <si>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</si>
  <si>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 xml:space="preserve">    Otros Activos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</si>
  <si>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</si>
  <si>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</si>
  <si>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</si>
  <si>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</si>
  <si>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</si>
  <si>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</si>
  <si>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</si>
  <si>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</si>
  <si>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</si>
  <si>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</si>
  <si>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</si>
  <si>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</si>
  <si>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</si>
  <si>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</si>
  <si>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</si>
  <si>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</si>
  <si>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</si>
  <si>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</si>
  <si>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</si>
  <si>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</si>
  <si>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</si>
  <si>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</si>
  <si>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</si>
  <si>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</si>
  <si>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</si>
  <si>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</si>
  <si>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</si>
  <si>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</si>
  <si>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</si>
  <si>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</si>
  <si>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</si>
  <si>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</si>
  <si>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</si>
  <si>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</si>
  <si>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</si>
  <si>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</si>
  <si>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</si>
  <si>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</si>
  <si>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</si>
  <si>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BALANCE GENERAL  AL 31 DE DICIEMBRE DE 2017</t>
  </si>
  <si>
    <t>ESTADO DE RESULTADOS DEL 01 DE ENERO  AL 31 DE DICIEMBRE DE 2017</t>
  </si>
  <si>
    <t>UTILIDAD ANTES DE IMPUESTOS</t>
  </si>
  <si>
    <t>IMPUESTO SOBRE LA RENTA</t>
  </si>
  <si>
    <t>UTILIDAD DESPUES DE IMPUESTOS</t>
  </si>
  <si>
    <t>RESERVA LEGAL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</si>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</sst>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6" fillId="0" borderId="3" xfId="1" applyFont="1" applyFill="1" applyBorder="1"/>
    <xf numFmtId="164" fontId="9" fillId="0" borderId="3" xfId="0" applyNumberFormat="1" applyFont="1" applyBorder="1"/>
    <xf numFmtId="164" fontId="3" fillId="0" borderId="1" xfId="1" applyFont="1" applyFill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0" fontId="7" fillId="0" borderId="0" xfId="0" applyFont="1" applyFill="1" applyBorder="1" applyAlignment="1">
      <alignment horizontal="center"/>
    </xf>
    <xf numFmtId="164" fontId="9" fillId="0" borderId="0" xfId="0" applyNumberFormat="1" applyFont="1" applyBorder="1"/>
    <xf numFmtId="164" fontId="2" fillId="0" borderId="0" xfId="0" applyNumberFormat="1" applyFont="1" applyBorder="1"/>
    <xf numFmtId="164" fontId="0" fillId="0" borderId="0" xfId="1" applyFont="1"/>
    <xf numFmtId="165" fontId="0" fillId="0" borderId="0" xfId="0" quotePrefix="1" applyNumberFormat="1"/>
    <xf numFmtId="165" fontId="2" fillId="0" borderId="4" xfId="0" applyNumberFormat="1" applyFont="1" applyBorder="1"/>
    <xf numFmtId="164" fontId="2" fillId="0" borderId="2" xfId="1" applyFon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</cellXfs>
  <cellStyles count="5">
    <cellStyle name="Moneda" xfId="1" builtinId="4"/>
    <cellStyle name="Moneda 2" xfId="4"/>
    <cellStyle name="Normal" xfId="0" builtinId="0"/>
    <cellStyle name="Normal 12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2686050</xdr:colOff>
      <xdr:row>1</xdr:row>
      <xdr:rowOff>57150</xdr:rowOff>
    </xdr:from>
    <xdr:to>
      <xdr:col>6</xdr:col>
      <xdr:colOff>995045</xdr:colOff>
      <xdr:row>3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028644-7D82-485E-A440-1095829A34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247650"/>
          <a:ext cx="1823720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47625</xdr:rowOff>
    </xdr:from>
    <xdr:to>
      <xdr:col>5</xdr:col>
      <xdr:colOff>23495</xdr:colOff>
      <xdr:row>2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AD2FC0-BAF0-4231-8354-9486D4C4B73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47625"/>
          <a:ext cx="1823720" cy="428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revalo.PROGRESO/Documents/ANALISIS%20CIERRE/2018/ANALISIS%20DE%20RESULTADOS%20VIDA%20A%20MARZO%20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RS2016 (2)"/>
      <sheetName val="PRE RT MARZO 18"/>
      <sheetName val="BANCOS"/>
      <sheetName val="RT MARZO 18"/>
      <sheetName val="RESJUN"/>
      <sheetName val="gastos"/>
      <sheetName val="BG PRES"/>
      <sheetName val="PRIMAS"/>
      <sheetName val="BCHD"/>
      <sheetName val="BCHV"/>
      <sheetName val="RT ACUM"/>
      <sheetName val="PRESENT ER"/>
      <sheetName val="PPT"/>
      <sheetName val="ppt2018"/>
      <sheetName val="dñRS2016"/>
      <sheetName val="PRE RT"/>
      <sheetName val="INDICADORES"/>
    </sheetNames>
    <sheetDataSet>
      <sheetData sheetId="0"/>
      <sheetData sheetId="1"/>
      <sheetData sheetId="2"/>
      <sheetData sheetId="3"/>
      <sheetData sheetId="4">
        <row r="5">
          <cell r="BR5">
            <v>1332695.06</v>
          </cell>
        </row>
        <row r="46">
          <cell r="BR46">
            <v>4500200.79</v>
          </cell>
        </row>
        <row r="82">
          <cell r="BR82">
            <v>150000</v>
          </cell>
        </row>
        <row r="87">
          <cell r="BR87">
            <v>780013.87</v>
          </cell>
        </row>
        <row r="122">
          <cell r="BR122">
            <v>1082574.56</v>
          </cell>
        </row>
        <row r="147">
          <cell r="BR147">
            <v>160286.54999999999</v>
          </cell>
        </row>
        <row r="172">
          <cell r="BR172">
            <v>440243.05</v>
          </cell>
        </row>
        <row r="234">
          <cell r="BR234">
            <v>-316537.34999999998</v>
          </cell>
        </row>
        <row r="249">
          <cell r="BR249">
            <v>-839293.83</v>
          </cell>
        </row>
        <row r="270">
          <cell r="BR270">
            <v>-2221195.2000000002</v>
          </cell>
        </row>
        <row r="304">
          <cell r="BR304">
            <v>-150380.38</v>
          </cell>
        </row>
        <row r="331">
          <cell r="BR331">
            <v>-114576.34</v>
          </cell>
        </row>
        <row r="337">
          <cell r="BR337">
            <v>-308271.65000000002</v>
          </cell>
        </row>
        <row r="397">
          <cell r="BR397">
            <v>-21195.59</v>
          </cell>
        </row>
        <row r="402">
          <cell r="BR402">
            <v>0</v>
          </cell>
        </row>
        <row r="408">
          <cell r="BR408">
            <v>-4250000</v>
          </cell>
        </row>
        <row r="411">
          <cell r="BU411">
            <v>-47084.53</v>
          </cell>
        </row>
        <row r="414">
          <cell r="BU414">
            <v>-45659.49</v>
          </cell>
        </row>
        <row r="415">
          <cell r="BU415">
            <v>-131819.51999999999</v>
          </cell>
        </row>
        <row r="417">
          <cell r="BR417">
            <v>3842325.34</v>
          </cell>
        </row>
        <row r="453">
          <cell r="BR453">
            <v>702650.56</v>
          </cell>
        </row>
        <row r="474">
          <cell r="BR474">
            <v>2388627.8199999998</v>
          </cell>
        </row>
        <row r="514">
          <cell r="BR514">
            <v>1722301.89</v>
          </cell>
        </row>
        <row r="604">
          <cell r="BR604">
            <v>776155.66</v>
          </cell>
        </row>
        <row r="631">
          <cell r="BR631">
            <v>69788.11</v>
          </cell>
        </row>
        <row r="641">
          <cell r="BR641">
            <v>2294711.84</v>
          </cell>
        </row>
        <row r="741">
          <cell r="BR741">
            <v>11360.6</v>
          </cell>
        </row>
        <row r="750">
          <cell r="BR750">
            <v>-8991052.7300000004</v>
          </cell>
        </row>
        <row r="789">
          <cell r="BR789">
            <v>-1373593.14</v>
          </cell>
        </row>
        <row r="826">
          <cell r="BR826">
            <v>-810210.56</v>
          </cell>
        </row>
        <row r="849">
          <cell r="BR849">
            <v>-244573.01</v>
          </cell>
        </row>
        <row r="874">
          <cell r="BR874">
            <v>-237810.07</v>
          </cell>
        </row>
        <row r="904">
          <cell r="BR904">
            <v>-47919.81</v>
          </cell>
        </row>
        <row r="909">
          <cell r="BR909">
            <v>-736572.32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workbookViewId="0">
      <selection activeCell="D22" sqref="D22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8" max="8" width="30.28515625" customWidth="1"/>
  </cols>
  <sheetData>
    <row r="1" spans="1:8" x14ac:dyDescent="0.25">
      <c r="B1" s="4"/>
    </row>
    <row r="2" spans="1:8" ht="18.75" x14ac:dyDescent="0.3">
      <c r="A2" s="1"/>
      <c r="B2" s="25" t="s">
        <v>54</v>
      </c>
      <c r="C2" s="25"/>
      <c r="D2" s="25"/>
      <c r="E2" s="25"/>
      <c r="F2" s="25"/>
    </row>
    <row r="3" spans="1:8" ht="18.75" x14ac:dyDescent="0.3">
      <c r="A3" s="1"/>
      <c r="B3" s="26" t="s">
        <v>48</v>
      </c>
      <c r="C3" s="26"/>
      <c r="D3" s="26"/>
      <c r="E3" s="26"/>
      <c r="F3" s="26"/>
    </row>
    <row r="4" spans="1:8" ht="18.75" x14ac:dyDescent="0.3">
      <c r="A4" s="1"/>
      <c r="B4" s="27" t="s">
        <v>32</v>
      </c>
      <c r="C4" s="27"/>
      <c r="D4" s="27"/>
      <c r="E4" s="27"/>
      <c r="F4" s="27"/>
    </row>
    <row r="5" spans="1:8" ht="18.75" x14ac:dyDescent="0.3">
      <c r="A5" s="1"/>
      <c r="B5" s="1"/>
      <c r="C5" s="1"/>
      <c r="D5" s="1"/>
      <c r="E5" s="1"/>
      <c r="F5" s="1"/>
    </row>
    <row r="6" spans="1:8" ht="18.75" x14ac:dyDescent="0.3">
      <c r="A6" s="1"/>
      <c r="B6" s="5" t="s">
        <v>0</v>
      </c>
      <c r="E6" s="1"/>
      <c r="F6" s="5" t="s">
        <v>10</v>
      </c>
    </row>
    <row r="7" spans="1:8" ht="18.75" x14ac:dyDescent="0.3">
      <c r="A7" s="1">
        <v>11</v>
      </c>
      <c r="B7" s="2" t="s">
        <v>1</v>
      </c>
      <c r="C7" s="8">
        <f>+[1]RESJUN!$BR$5</f>
        <v>1332695.06</v>
      </c>
      <c r="D7" s="8"/>
      <c r="E7" s="1">
        <v>21</v>
      </c>
      <c r="F7" s="2" t="s">
        <v>11</v>
      </c>
      <c r="G7" s="8">
        <f>-[1]RESJUN!$BR$234</f>
        <v>316537.34999999998</v>
      </c>
    </row>
    <row r="8" spans="1:8" ht="18.75" x14ac:dyDescent="0.3">
      <c r="A8" s="1">
        <v>12</v>
      </c>
      <c r="B8" s="2" t="s">
        <v>2</v>
      </c>
      <c r="C8" s="8">
        <f>+[1]RESJUN!$BR$46</f>
        <v>4500200.79</v>
      </c>
      <c r="D8" s="8"/>
      <c r="E8" s="1">
        <v>22</v>
      </c>
      <c r="F8" s="2" t="s">
        <v>12</v>
      </c>
      <c r="G8" s="8">
        <f>-[1]RESJUN!$BR$249</f>
        <v>839293.83</v>
      </c>
    </row>
    <row r="9" spans="1:8" ht="18.75" x14ac:dyDescent="0.3">
      <c r="A9" s="1">
        <v>13</v>
      </c>
      <c r="B9" s="2" t="s">
        <v>3</v>
      </c>
      <c r="C9" s="8">
        <f>+[1]RESJUN!$BR$82</f>
        <v>150000</v>
      </c>
      <c r="D9" s="8"/>
      <c r="E9" s="1">
        <v>23</v>
      </c>
      <c r="F9" s="2" t="s">
        <v>13</v>
      </c>
      <c r="G9" s="8">
        <f>-[1]RESJUN!$BR$270</f>
        <v>2221195.2000000002</v>
      </c>
    </row>
    <row r="10" spans="1:8" ht="18.75" x14ac:dyDescent="0.3">
      <c r="A10" s="1">
        <v>14</v>
      </c>
      <c r="B10" s="2" t="s">
        <v>4</v>
      </c>
      <c r="C10" s="8">
        <f>+[1]RESJUN!$BR$87</f>
        <v>780013.87</v>
      </c>
      <c r="D10" s="8"/>
      <c r="E10" s="1">
        <v>24</v>
      </c>
      <c r="F10" s="2" t="s">
        <v>14</v>
      </c>
      <c r="G10" s="8">
        <f>-[1]RESJUN!$BR$304</f>
        <v>150380.38</v>
      </c>
    </row>
    <row r="11" spans="1:8" ht="18.75" x14ac:dyDescent="0.3">
      <c r="A11" s="1">
        <v>16</v>
      </c>
      <c r="B11" s="2" t="s">
        <v>5</v>
      </c>
      <c r="C11" s="8">
        <f>+[1]RESJUN!$BR$122</f>
        <v>1082574.56</v>
      </c>
      <c r="D11" s="8"/>
      <c r="E11" s="1">
        <v>25</v>
      </c>
      <c r="F11" s="2" t="s">
        <v>15</v>
      </c>
      <c r="G11" s="8">
        <v>0</v>
      </c>
    </row>
    <row r="12" spans="1:8" ht="18.75" x14ac:dyDescent="0.3">
      <c r="A12" s="1">
        <v>17</v>
      </c>
      <c r="B12" s="2" t="s">
        <v>6</v>
      </c>
      <c r="C12" s="8">
        <v>0</v>
      </c>
      <c r="D12" s="8"/>
      <c r="E12" s="1">
        <v>26</v>
      </c>
      <c r="F12" s="2" t="s">
        <v>16</v>
      </c>
      <c r="G12" s="8">
        <f>-[1]RESJUN!$BR$331</f>
        <v>114576.34</v>
      </c>
      <c r="H12" s="9"/>
    </row>
    <row r="13" spans="1:8" ht="18.75" x14ac:dyDescent="0.3">
      <c r="A13" s="1">
        <v>18</v>
      </c>
      <c r="B13" s="2" t="s">
        <v>7</v>
      </c>
      <c r="C13" s="8">
        <f>+[1]RESJUN!$BR$147</f>
        <v>160286.54999999999</v>
      </c>
      <c r="D13" s="8"/>
      <c r="E13" s="1">
        <v>27</v>
      </c>
      <c r="F13" s="2" t="s">
        <v>17</v>
      </c>
      <c r="G13" s="8">
        <f>-[1]RESJUN!$BR$337</f>
        <v>308271.65000000002</v>
      </c>
      <c r="H13" s="8"/>
    </row>
    <row r="14" spans="1:8" ht="18.75" x14ac:dyDescent="0.3">
      <c r="A14" s="1">
        <v>19</v>
      </c>
      <c r="B14" s="2" t="s">
        <v>8</v>
      </c>
      <c r="C14" s="12">
        <f>+[1]RESJUN!$BR$172</f>
        <v>440243.05</v>
      </c>
      <c r="D14" s="8"/>
      <c r="E14" s="1">
        <v>28</v>
      </c>
      <c r="F14" s="2" t="s">
        <v>18</v>
      </c>
      <c r="G14" s="8">
        <f>-[1]RESJUN!$BR$397</f>
        <v>21195.59</v>
      </c>
      <c r="H14" s="8"/>
    </row>
    <row r="15" spans="1:8" ht="18.75" x14ac:dyDescent="0.3">
      <c r="A15" s="1"/>
      <c r="E15" s="1">
        <v>29</v>
      </c>
      <c r="F15" s="2" t="s">
        <v>19</v>
      </c>
      <c r="G15" s="12">
        <f>-[1]RESJUN!$BR$402</f>
        <v>0</v>
      </c>
    </row>
    <row r="16" spans="1:8" ht="19.5" thickBot="1" x14ac:dyDescent="0.35">
      <c r="A16" s="1"/>
      <c r="B16" s="3" t="s">
        <v>9</v>
      </c>
      <c r="C16" s="10">
        <f>SUM(C7:C14)</f>
        <v>8446013.879999999</v>
      </c>
      <c r="D16" s="9"/>
      <c r="E16" s="1"/>
      <c r="F16" s="3" t="s">
        <v>20</v>
      </c>
      <c r="G16" s="11">
        <f>SUM(G7:G15)</f>
        <v>3971450.3399999994</v>
      </c>
    </row>
    <row r="17" spans="1:8" ht="19.5" thickTop="1" x14ac:dyDescent="0.3">
      <c r="A17" s="1"/>
      <c r="B17" s="3"/>
      <c r="E17" s="1"/>
      <c r="F17" s="3"/>
    </row>
    <row r="18" spans="1:8" ht="18.75" x14ac:dyDescent="0.3">
      <c r="A18" s="1"/>
      <c r="B18" s="2"/>
      <c r="E18" s="1"/>
      <c r="F18" s="3" t="s">
        <v>21</v>
      </c>
    </row>
    <row r="19" spans="1:8" ht="18.75" x14ac:dyDescent="0.3">
      <c r="A19" s="1"/>
      <c r="B19" s="2"/>
      <c r="E19" s="1">
        <v>31</v>
      </c>
      <c r="F19" s="2" t="s">
        <v>22</v>
      </c>
      <c r="G19" s="8">
        <f>-[1]RESJUN!$BR$408</f>
        <v>4250000</v>
      </c>
    </row>
    <row r="20" spans="1:8" ht="18.75" x14ac:dyDescent="0.3">
      <c r="A20" s="1"/>
      <c r="B20" s="2"/>
      <c r="E20" s="1">
        <v>35</v>
      </c>
      <c r="F20" s="2" t="s">
        <v>23</v>
      </c>
      <c r="G20" s="8">
        <f>-[1]RESJUN!$BU$411</f>
        <v>47084.53</v>
      </c>
    </row>
    <row r="21" spans="1:8" ht="18.75" x14ac:dyDescent="0.3">
      <c r="A21" s="1"/>
      <c r="B21" s="2"/>
      <c r="E21" s="1">
        <v>36</v>
      </c>
      <c r="F21" s="2" t="s">
        <v>24</v>
      </c>
      <c r="G21" s="8">
        <f>-[1]RESJUN!$BU$414</f>
        <v>45659.49</v>
      </c>
    </row>
    <row r="22" spans="1:8" ht="18.75" x14ac:dyDescent="0.3">
      <c r="A22" s="1"/>
      <c r="B22" s="2"/>
      <c r="E22" s="1">
        <v>38</v>
      </c>
      <c r="F22" s="2" t="s">
        <v>25</v>
      </c>
      <c r="G22" s="12">
        <f>-[1]RESJUN!$BU$415</f>
        <v>131819.51999999999</v>
      </c>
    </row>
    <row r="23" spans="1:8" ht="18.75" x14ac:dyDescent="0.3">
      <c r="A23" s="1"/>
      <c r="B23" s="2"/>
      <c r="E23" s="1"/>
      <c r="F23" s="2" t="s">
        <v>26</v>
      </c>
      <c r="G23" s="13">
        <f>SUM(G19:G22)</f>
        <v>4474563.54</v>
      </c>
    </row>
    <row r="24" spans="1:8" ht="18.75" x14ac:dyDescent="0.3">
      <c r="A24" s="1"/>
      <c r="B24" s="2"/>
      <c r="E24" s="1"/>
      <c r="F24" s="2"/>
      <c r="G24" s="19"/>
    </row>
    <row r="25" spans="1:8" ht="19.5" thickBot="1" x14ac:dyDescent="0.35">
      <c r="A25" s="1"/>
      <c r="B25" s="3"/>
      <c r="E25" s="1"/>
      <c r="F25" s="3" t="s">
        <v>27</v>
      </c>
      <c r="G25" s="14">
        <f>+G23+G16</f>
        <v>8446013.879999999</v>
      </c>
      <c r="H25" s="9"/>
    </row>
    <row r="26" spans="1:8" ht="19.5" thickTop="1" x14ac:dyDescent="0.3">
      <c r="A26" s="1"/>
      <c r="B26" s="3"/>
      <c r="E26" s="1"/>
      <c r="F26" s="3"/>
      <c r="G26" s="4"/>
      <c r="H26" s="8"/>
    </row>
    <row r="27" spans="1:8" ht="18.75" x14ac:dyDescent="0.3">
      <c r="A27" s="1"/>
      <c r="B27" s="3"/>
      <c r="E27" s="1"/>
      <c r="F27" s="3"/>
      <c r="G27" s="4"/>
      <c r="H27" s="8"/>
    </row>
    <row r="28" spans="1:8" ht="18.75" x14ac:dyDescent="0.3">
      <c r="A28" s="1"/>
      <c r="B28" s="6" t="s">
        <v>28</v>
      </c>
      <c r="C28" s="7"/>
      <c r="D28" s="7"/>
      <c r="E28" s="7"/>
      <c r="F28" s="6" t="s">
        <v>30</v>
      </c>
      <c r="G28" s="17"/>
    </row>
    <row r="29" spans="1:8" ht="18.75" x14ac:dyDescent="0.3">
      <c r="A29" s="1"/>
      <c r="B29" s="6" t="s">
        <v>29</v>
      </c>
      <c r="C29" s="7"/>
      <c r="D29" s="7"/>
      <c r="E29" s="7"/>
      <c r="F29" s="6" t="s">
        <v>31</v>
      </c>
      <c r="H29" s="8"/>
    </row>
    <row r="30" spans="1:8" ht="18.75" x14ac:dyDescent="0.3">
      <c r="A30" s="1"/>
      <c r="B30" s="2"/>
    </row>
    <row r="31" spans="1:8" ht="18.75" x14ac:dyDescent="0.3">
      <c r="A31" s="1"/>
      <c r="B31" s="2"/>
      <c r="H31" s="8"/>
    </row>
    <row r="32" spans="1:8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8"/>
  <sheetViews>
    <sheetView showGridLines="0" workbookViewId="0">
      <selection activeCell="G17" sqref="G17"/>
    </sheetView>
  </sheetViews>
  <sheetFormatPr baseColWidth="10" defaultRowHeight="15" x14ac:dyDescent="0.25"/>
  <cols>
    <col min="2" max="2" width="74.7109375" customWidth="1"/>
    <col min="3" max="3" width="22.7109375" customWidth="1"/>
    <col min="4" max="4" width="4" customWidth="1"/>
  </cols>
  <sheetData>
    <row r="3" spans="1:5" ht="18.75" x14ac:dyDescent="0.3">
      <c r="A3" s="25" t="s">
        <v>54</v>
      </c>
      <c r="B3" s="25"/>
      <c r="C3" s="25"/>
      <c r="D3" s="25"/>
      <c r="E3" s="25"/>
    </row>
    <row r="4" spans="1:5" ht="18.75" x14ac:dyDescent="0.3">
      <c r="A4" s="26" t="s">
        <v>49</v>
      </c>
      <c r="B4" s="26"/>
      <c r="C4" s="26"/>
      <c r="D4" s="26"/>
      <c r="E4" s="26"/>
    </row>
    <row r="5" spans="1:5" ht="15.75" x14ac:dyDescent="0.25">
      <c r="A5" s="27" t="s">
        <v>32</v>
      </c>
      <c r="B5" s="27"/>
      <c r="C5" s="27"/>
      <c r="D5" s="27"/>
      <c r="E5" s="27"/>
    </row>
    <row r="7" spans="1:5" x14ac:dyDescent="0.25">
      <c r="B7" s="16" t="s">
        <v>33</v>
      </c>
      <c r="C7" s="15"/>
    </row>
    <row r="8" spans="1:5" x14ac:dyDescent="0.25">
      <c r="A8">
        <v>51</v>
      </c>
      <c r="B8" t="s">
        <v>34</v>
      </c>
      <c r="C8" s="22">
        <f>-[1]RESJUN!$BR$750</f>
        <v>8991052.7300000004</v>
      </c>
    </row>
    <row r="9" spans="1:5" x14ac:dyDescent="0.25">
      <c r="A9">
        <v>52</v>
      </c>
      <c r="B9" t="s">
        <v>35</v>
      </c>
      <c r="C9" s="15">
        <f>-[1]RESJUN!$BR$789</f>
        <v>1373593.14</v>
      </c>
    </row>
    <row r="10" spans="1:5" x14ac:dyDescent="0.25">
      <c r="A10">
        <v>54</v>
      </c>
      <c r="B10" t="s">
        <v>55</v>
      </c>
      <c r="C10" s="15">
        <f>-[1]RESJUN!$BR$826</f>
        <v>810210.56</v>
      </c>
    </row>
    <row r="11" spans="1:5" x14ac:dyDescent="0.25">
      <c r="A11">
        <v>55</v>
      </c>
      <c r="B11" t="s">
        <v>56</v>
      </c>
      <c r="C11" s="15">
        <f>-[1]RESJUN!$BR$849</f>
        <v>244573.01</v>
      </c>
    </row>
    <row r="12" spans="1:5" x14ac:dyDescent="0.25">
      <c r="A12">
        <v>56</v>
      </c>
      <c r="B12" t="s">
        <v>36</v>
      </c>
    </row>
    <row r="13" spans="1:5" x14ac:dyDescent="0.25">
      <c r="A13">
        <v>57</v>
      </c>
      <c r="B13" t="s">
        <v>37</v>
      </c>
      <c r="C13" s="15">
        <f>-[1]RESJUN!$BR$874</f>
        <v>237810.07</v>
      </c>
    </row>
    <row r="14" spans="1:5" x14ac:dyDescent="0.25">
      <c r="A14">
        <v>58</v>
      </c>
      <c r="B14" t="s">
        <v>57</v>
      </c>
      <c r="C14" s="15">
        <f>-[1]RESJUN!$BR$904</f>
        <v>47919.81</v>
      </c>
    </row>
    <row r="15" spans="1:5" x14ac:dyDescent="0.25">
      <c r="A15">
        <v>59</v>
      </c>
      <c r="B15" t="s">
        <v>58</v>
      </c>
      <c r="C15" s="15">
        <f>-[1]RESJUN!$BR$909</f>
        <v>736572.32</v>
      </c>
    </row>
    <row r="16" spans="1:5" x14ac:dyDescent="0.25">
      <c r="B16" s="16" t="s">
        <v>38</v>
      </c>
      <c r="C16" s="23">
        <f>SUM(C8:C15)</f>
        <v>12441731.640000002</v>
      </c>
    </row>
    <row r="18" spans="1:6" x14ac:dyDescent="0.25">
      <c r="B18" s="16" t="s">
        <v>39</v>
      </c>
      <c r="C18" s="15"/>
    </row>
    <row r="19" spans="1:6" x14ac:dyDescent="0.25">
      <c r="A19">
        <v>41</v>
      </c>
      <c r="B19" t="s">
        <v>40</v>
      </c>
      <c r="C19" s="15">
        <f>+[1]RESJUN!$BR$417</f>
        <v>3842325.34</v>
      </c>
    </row>
    <row r="20" spans="1:6" x14ac:dyDescent="0.25">
      <c r="A20">
        <v>42</v>
      </c>
      <c r="B20" t="s">
        <v>41</v>
      </c>
      <c r="C20" s="15">
        <f>+[1]RESJUN!$BR$453</f>
        <v>702650.56</v>
      </c>
    </row>
    <row r="21" spans="1:6" x14ac:dyDescent="0.25">
      <c r="A21">
        <v>43</v>
      </c>
      <c r="B21" t="s">
        <v>42</v>
      </c>
      <c r="C21" s="15">
        <f>+[1]RESJUN!$BR$474</f>
        <v>2388627.8199999998</v>
      </c>
      <c r="F21" s="15"/>
    </row>
    <row r="22" spans="1:6" x14ac:dyDescent="0.25">
      <c r="A22">
        <v>45</v>
      </c>
      <c r="B22" t="s">
        <v>43</v>
      </c>
      <c r="C22" s="15">
        <f>+[1]RESJUN!$BR$514</f>
        <v>1722301.89</v>
      </c>
    </row>
    <row r="23" spans="1:6" x14ac:dyDescent="0.25">
      <c r="A23">
        <v>46</v>
      </c>
      <c r="B23" t="s">
        <v>44</v>
      </c>
      <c r="C23" s="15">
        <f>+[1]RESJUN!$BR$604</f>
        <v>776155.66</v>
      </c>
    </row>
    <row r="24" spans="1:6" x14ac:dyDescent="0.25">
      <c r="A24">
        <v>47</v>
      </c>
      <c r="B24" t="s">
        <v>45</v>
      </c>
      <c r="C24" s="15">
        <f>+[1]RESJUN!$BR$631</f>
        <v>69788.11</v>
      </c>
    </row>
    <row r="25" spans="1:6" x14ac:dyDescent="0.25">
      <c r="A25">
        <v>48</v>
      </c>
      <c r="B25" t="s">
        <v>46</v>
      </c>
      <c r="C25" s="15">
        <f>+[1]RESJUN!$BR$641</f>
        <v>2294711.84</v>
      </c>
    </row>
    <row r="26" spans="1:6" x14ac:dyDescent="0.25">
      <c r="A26">
        <v>49</v>
      </c>
      <c r="B26" t="s">
        <v>59</v>
      </c>
      <c r="C26" s="15">
        <f>+[1]RESJUN!$BR$741</f>
        <v>11360.6</v>
      </c>
    </row>
    <row r="27" spans="1:6" x14ac:dyDescent="0.25">
      <c r="B27" s="16" t="s">
        <v>47</v>
      </c>
      <c r="C27" s="23">
        <f>SUM(C19:C26)</f>
        <v>11807921.82</v>
      </c>
      <c r="F27" s="15"/>
    </row>
    <row r="29" spans="1:6" x14ac:dyDescent="0.25">
      <c r="B29" s="28" t="s">
        <v>50</v>
      </c>
      <c r="C29" s="20">
        <f>+C16-C27</f>
        <v>633809.82000000216</v>
      </c>
    </row>
    <row r="30" spans="1:6" x14ac:dyDescent="0.25">
      <c r="B30" t="s">
        <v>51</v>
      </c>
      <c r="C30" s="21">
        <v>177816.24</v>
      </c>
    </row>
    <row r="31" spans="1:6" x14ac:dyDescent="0.25">
      <c r="B31" t="s">
        <v>53</v>
      </c>
      <c r="C31" s="21">
        <v>44366.69</v>
      </c>
    </row>
    <row r="32" spans="1:6" ht="15.75" thickBot="1" x14ac:dyDescent="0.3">
      <c r="B32" s="28" t="s">
        <v>52</v>
      </c>
      <c r="C32" s="24">
        <f>+C29-C30-C31</f>
        <v>411626.89000000217</v>
      </c>
    </row>
    <row r="33" spans="2:5" ht="15.75" thickTop="1" x14ac:dyDescent="0.25"/>
    <row r="36" spans="2:5" ht="15.75" x14ac:dyDescent="0.25">
      <c r="B36" s="18" t="s">
        <v>28</v>
      </c>
      <c r="C36" s="6" t="s">
        <v>30</v>
      </c>
      <c r="D36" s="7"/>
      <c r="E36" s="7"/>
    </row>
    <row r="37" spans="2:5" ht="15.75" x14ac:dyDescent="0.25">
      <c r="B37" s="18" t="s">
        <v>29</v>
      </c>
      <c r="C37" s="18" t="s">
        <v>31</v>
      </c>
      <c r="D37" s="7"/>
      <c r="E37" s="7"/>
    </row>
    <row r="38" spans="2:5" ht="18.75" x14ac:dyDescent="0.3">
      <c r="B38" s="2"/>
    </row>
  </sheetData>
  <mergeCells count="3">
    <mergeCell ref="A3:E3"/>
    <mergeCell ref="A4:E4"/>
    <mergeCell ref="A5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ESTADO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Pedro José Geoffroy Carletti</cp:lastModifiedBy>
  <dcterms:created xsi:type="dcterms:W3CDTF">2018-03-26T22:14:37Z</dcterms:created>
  <dcterms:modified xsi:type="dcterms:W3CDTF">2018-03-27T19:29:04Z</dcterms:modified>
</cp:coreProperties>
</file>