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 files\FILE LAGEO\2018\Bolsa de Valores\EF Diciembre\"/>
    </mc:Choice>
  </mc:AlternateContent>
  <bookViews>
    <workbookView xWindow="0" yWindow="0" windowWidth="20490" windowHeight="7155" tabRatio="805"/>
  </bookViews>
  <sheets>
    <sheet name="Balance" sheetId="1" r:id="rId1"/>
    <sheet name="ER" sheetId="2" r:id="rId2"/>
    <sheet name="Cambios en el Patrimonio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 localSheetId="2">#REF!</definedName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 localSheetId="2">#REF!</definedName>
    <definedName name="\p">#REF!</definedName>
    <definedName name="\q" localSheetId="2">#REF!</definedName>
    <definedName name="\q">#REF!</definedName>
    <definedName name="\t" localSheetId="2">#REF!</definedName>
    <definedName name="\t">#REF!</definedName>
    <definedName name="\y">#REF!</definedName>
    <definedName name="___GL07780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 localSheetId="2">#REF!</definedName>
    <definedName name="_GL077803">#REF!</definedName>
    <definedName name="_GL077804" localSheetId="2">#REF!</definedName>
    <definedName name="_GL077804">#REF!</definedName>
    <definedName name="_Key1" localSheetId="2" hidden="1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 localSheetId="2">#REF!</definedName>
    <definedName name="Activos">#REF!</definedName>
    <definedName name="Adquisicion" localSheetId="2">#REF!</definedName>
    <definedName name="Adquisicion">#REF!</definedName>
    <definedName name="AFS_1" localSheetId="2">'[2]nota 4'!#REF!</definedName>
    <definedName name="AFS_1">'[2]nota 4'!#REF!</definedName>
    <definedName name="AFS_2">'[2]nota 4'!#REF!</definedName>
    <definedName name="AGOSTO">'[3]SALDO FINAL'!$A$1:$L$2797</definedName>
    <definedName name="AGROINSA" localSheetId="2">#REF!</definedName>
    <definedName name="AGROINSA">#REF!</definedName>
    <definedName name="AGUA__LUZ__TELÉFONO_Y_CORREO" localSheetId="2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 localSheetId="2">#REF!</definedName>
    <definedName name="AÑO">#REF!</definedName>
    <definedName name="Application" localSheetId="2">#REF!</definedName>
    <definedName name="Application">#REF!</definedName>
    <definedName name="ArchivoBalanzas">[5]PM!$B$1</definedName>
    <definedName name="_xlnm.Extract" localSheetId="2">#REF!</definedName>
    <definedName name="_xlnm.Extract">#REF!</definedName>
    <definedName name="_xlnm.Print_Area" localSheetId="1">ER!$A$1:$N$63</definedName>
    <definedName name="_xlnm.Print_Area">#REF!</definedName>
    <definedName name="Arrenda_opera" localSheetId="2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 localSheetId="2">#REF!</definedName>
    <definedName name="BALBB6">#REF!</definedName>
    <definedName name="BALC.I." localSheetId="2">#REF!</definedName>
    <definedName name="BALC.I.">#REF!</definedName>
    <definedName name="BALC.I.C" localSheetId="2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 localSheetId="2">#REF!</definedName>
    <definedName name="cost">#REF!</definedName>
    <definedName name="COSTARICA" localSheetId="2">#REF!</definedName>
    <definedName name="COSTARICA">#REF!</definedName>
    <definedName name="CR94_" localSheetId="2">#REF!</definedName>
    <definedName name="CR94_">#REF!</definedName>
    <definedName name="CR95_">#REF!</definedName>
    <definedName name="CR96_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_MI" localSheetId="2">#REF!</definedName>
    <definedName name="Database_MI">#REF!</definedName>
    <definedName name="Datos">[11]Datos!$A$2:$A$32</definedName>
    <definedName name="deffered_tax" localSheetId="2">#REF!</definedName>
    <definedName name="deffered_tax">#REF!</definedName>
    <definedName name="Deffered_tax3" localSheetId="2">#REF!</definedName>
    <definedName name="Deffered_tax3">#REF!</definedName>
    <definedName name="Defferredtax_2" localSheetId="2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 localSheetId="2">#REF!</definedName>
    <definedName name="EM_A_M_Q">#REF!</definedName>
    <definedName name="Entity" localSheetId="2">#REF!</definedName>
    <definedName name="Entity">#REF!</definedName>
    <definedName name="ER" localSheetId="2">#REF!</definedName>
    <definedName name="ER">#REF!</definedName>
    <definedName name="EXTRACCIÓN_IM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 localSheetId="2">#REF!</definedName>
    <definedName name="frank">#REF!</definedName>
    <definedName name="frank2" localSheetId="2">#REF!</definedName>
    <definedName name="frank2">#REF!</definedName>
    <definedName name="GASTO_POR_DEPRECIACIÓN" localSheetId="2">'[15]Anexos '!#REF!</definedName>
    <definedName name="GASTO_POR_DEPRECIACIÓN">'[15]Anexos '!#REF!</definedName>
    <definedName name="GASTOS_DE_IMPORTACION__FLETES_SEGUROS_Y_ALMACENAJE" localSheetId="2">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2" hidden="1">{"'Retencion Renta'!$A$1:$J$135","'Retencion Renta'!$B$124:$C$128","'Retencion Renta'!$F$116:$F$120"}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 localSheetId="2">#REF!</definedName>
    <definedName name="lop">#REF!</definedName>
    <definedName name="MANTENIMIENTO_CASA_CLUB_Y_CASA_DE_HUESPEDES" localSheetId="2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 localSheetId="2">#REF!</definedName>
    <definedName name="OCAL">#REF!</definedName>
    <definedName name="OTROS" localSheetId="2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 localSheetId="2">#REF!</definedName>
    <definedName name="POPULAR">#REF!</definedName>
    <definedName name="Print_Area_MI">#REF!</definedName>
    <definedName name="Print_Titles_MI">#REF!</definedName>
    <definedName name="Prior">[17]B3!#REF!</definedName>
    <definedName name="PRODUCTOS_WINDOWS" localSheetId="2">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 localSheetId="2">#REF!</definedName>
    <definedName name="PYGBB5">#REF!</definedName>
    <definedName name="Rel.0703.bac" localSheetId="2">#REF!</definedName>
    <definedName name="Rel.0703.bac">#REF!</definedName>
    <definedName name="renato" localSheetId="2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localSheetId="2" hidden="1">{"'Retencion Renta'!$A$1:$J$135","'Retencion Renta'!$B$124:$C$128","'Retencion Renta'!$F$116:$F$120"}</definedName>
    <definedName name="RESUL2010" hidden="1">{"'Retencion Renta'!$A$1:$J$135","'Retencion Renta'!$B$124:$C$128","'Retencion Renta'!$F$116:$F$120"}</definedName>
    <definedName name="REUNIONES_DE_TRABAJO">#REF!</definedName>
    <definedName name="s" localSheetId="2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 localSheetId="2">#REF!</definedName>
    <definedName name="tcmayo">#REF!</definedName>
    <definedName name="tcnoviembre" localSheetId="2">'[18]Pozo HMG-1°'!#REF!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 localSheetId="2">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 localSheetId="2">#REF!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52511"/>
  <fileRecoveryPr autoRecover="0"/>
</workbook>
</file>

<file path=xl/calcChain.xml><?xml version="1.0" encoding="utf-8"?>
<calcChain xmlns="http://schemas.openxmlformats.org/spreadsheetml/2006/main">
  <c r="A39" i="7" l="1"/>
  <c r="A38" i="2"/>
  <c r="K27" i="1" l="1"/>
  <c r="K38" i="1"/>
  <c r="M18" i="2" l="1"/>
  <c r="K18" i="2"/>
  <c r="K51" i="1" l="1"/>
  <c r="K20" i="1" l="1"/>
  <c r="K20" i="2" l="1"/>
  <c r="M20" i="2" l="1"/>
  <c r="K42" i="1" l="1"/>
  <c r="J29" i="7" l="1"/>
  <c r="L29" i="7"/>
  <c r="N28" i="7"/>
  <c r="N29" i="7" l="1"/>
  <c r="N30" i="7"/>
  <c r="N20" i="7"/>
  <c r="N18" i="7"/>
  <c r="K30" i="1"/>
  <c r="N14" i="7" l="1"/>
  <c r="N22" i="7" s="1"/>
  <c r="F22" i="7"/>
  <c r="F32" i="7" s="1"/>
  <c r="M15" i="2"/>
  <c r="M22" i="2" s="1"/>
  <c r="M27" i="2" s="1"/>
  <c r="M32" i="2" s="1"/>
  <c r="M10" i="2"/>
  <c r="M59" i="1"/>
  <c r="M51" i="1"/>
  <c r="M42" i="1"/>
  <c r="M26" i="1"/>
  <c r="M30" i="1" s="1"/>
  <c r="M18" i="1"/>
  <c r="M20" i="1" s="1"/>
  <c r="M52" i="1" l="1"/>
  <c r="M60" i="1" s="1"/>
  <c r="M31" i="1"/>
  <c r="A7" i="7" l="1"/>
  <c r="A8" i="2"/>
  <c r="A8" i="7" s="1"/>
  <c r="A2" i="2"/>
  <c r="A2" i="7" s="1"/>
  <c r="K59" i="1" l="1"/>
  <c r="K52" i="1" l="1"/>
  <c r="K31" i="1"/>
  <c r="K60" i="1" l="1"/>
  <c r="A41" i="2" l="1"/>
  <c r="K15" i="2" l="1"/>
  <c r="G22" i="7" l="1"/>
  <c r="G32" i="7" s="1"/>
  <c r="I22" i="7"/>
  <c r="I32" i="7" s="1"/>
  <c r="K22" i="7"/>
  <c r="K32" i="7" s="1"/>
  <c r="K22" i="2" l="1"/>
  <c r="K27" i="2" s="1"/>
  <c r="J22" i="7" l="1"/>
  <c r="J32" i="7" s="1"/>
  <c r="H22" i="7" l="1"/>
  <c r="H32" i="7" s="1"/>
  <c r="K10" i="2" l="1"/>
  <c r="K32" i="2" l="1"/>
  <c r="L26" i="7" s="1"/>
  <c r="N26" i="7" l="1"/>
  <c r="L22" i="7"/>
  <c r="L32" i="7" s="1"/>
  <c r="N32" i="7" l="1"/>
</calcChain>
</file>

<file path=xl/sharedStrings.xml><?xml version="1.0" encoding="utf-8"?>
<sst xmlns="http://schemas.openxmlformats.org/spreadsheetml/2006/main" count="115" uniqueCount="91">
  <si>
    <t>(La Libertad, República de El Salvador)</t>
  </si>
  <si>
    <t>Activos</t>
  </si>
  <si>
    <t>Nota</t>
  </si>
  <si>
    <t>Gastos pagados por anticipado</t>
  </si>
  <si>
    <t>Proveedores</t>
  </si>
  <si>
    <t>Patrimonio: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</si>
  <si>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</si>
  <si>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</si>
  <si>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</si>
  <si>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</si>
  <si>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</si>
  <si>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Costo de producción de energía y otros servicios</t>
  </si>
  <si>
    <t>Cuentas por cobrar a compañías relacionadas</t>
  </si>
  <si>
    <t>Utilidades acumuladas</t>
  </si>
  <si>
    <t>US$</t>
  </si>
  <si>
    <t xml:space="preserve">Utilidad bruta </t>
  </si>
  <si>
    <t>Utilidad neta</t>
  </si>
  <si>
    <t>Total</t>
  </si>
  <si>
    <t xml:space="preserve">Acciones en </t>
  </si>
  <si>
    <t>circulación</t>
  </si>
  <si>
    <t>Dividendos decretados</t>
  </si>
  <si>
    <t>Saldos al 31 diciembre de 2015</t>
  </si>
  <si>
    <t>Ingresos por intereses y otros ingresos</t>
  </si>
  <si>
    <t>Dividendos por pagar</t>
  </si>
  <si>
    <t>Activos corrientes:</t>
  </si>
  <si>
    <t>Efectivo y equivalentes de efectivo</t>
  </si>
  <si>
    <t>Cuentas por cobrar - netas</t>
  </si>
  <si>
    <t>Activos no corrientes:</t>
  </si>
  <si>
    <t>Total activos corrientes</t>
  </si>
  <si>
    <t>Total de activos no corrientes</t>
  </si>
  <si>
    <t>Pasivos corrientes:</t>
  </si>
  <si>
    <t xml:space="preserve">Total pasivos corrientes </t>
  </si>
  <si>
    <t>Pasivos no corrientes:</t>
  </si>
  <si>
    <t>Efectivo restringido</t>
  </si>
  <si>
    <t>Activo por impuesto sobre la renta diferido</t>
  </si>
  <si>
    <t>Inversiones disponibles para la venta</t>
  </si>
  <si>
    <t>Impuesto sobre la renta por pagar</t>
  </si>
  <si>
    <t>Otras cuentas por pagar y gastos acumulados</t>
  </si>
  <si>
    <t xml:space="preserve">Total de pasivos no corrientes </t>
  </si>
  <si>
    <t xml:space="preserve">Reserva legal </t>
  </si>
  <si>
    <t xml:space="preserve">Total pasivos y patrimonio </t>
  </si>
  <si>
    <t xml:space="preserve">Total patrimonio </t>
  </si>
  <si>
    <t>Total gastos de operación</t>
  </si>
  <si>
    <t>LAGEO, S.A. DE C.V.</t>
  </si>
  <si>
    <t xml:space="preserve"> </t>
  </si>
  <si>
    <t>social</t>
  </si>
  <si>
    <t>legal</t>
  </si>
  <si>
    <t>acumuladas</t>
  </si>
  <si>
    <t>patrimonio</t>
  </si>
  <si>
    <t>Capital</t>
  </si>
  <si>
    <t xml:space="preserve">Reserva </t>
  </si>
  <si>
    <t>Utilidades</t>
  </si>
  <si>
    <t>Vencimiento corriente de préstamos por cobrar a compañías
   relacionadas a largo plazo</t>
  </si>
  <si>
    <t>Préstamos por cobrar a compañías relacionadas a largo plazo
   menos vencimiento corriente</t>
  </si>
  <si>
    <t>Inversiones accionarias</t>
  </si>
  <si>
    <t>Inmuebles, maquinaria y equipo - neto</t>
  </si>
  <si>
    <t>Total de activos</t>
  </si>
  <si>
    <t>Pasivos y Patrimonio</t>
  </si>
  <si>
    <t>Obligaciones por beneficios por retiro</t>
  </si>
  <si>
    <t>Pasivo por impuesto sobre la renta diferido</t>
  </si>
  <si>
    <t xml:space="preserve">Total de pasivos </t>
  </si>
  <si>
    <t>Ingresos por venta de energía y otros servicios</t>
  </si>
  <si>
    <t>Menos:</t>
  </si>
  <si>
    <t>Otros gastos - neto</t>
  </si>
  <si>
    <t>Contribución especial para la seguridad ciudadana</t>
  </si>
  <si>
    <t>Utilidad antes de impuesto sobre la renta y contribución</t>
  </si>
  <si>
    <t>Resultados integrales:</t>
  </si>
  <si>
    <t>Transacciones con los accionistas:</t>
  </si>
  <si>
    <t xml:space="preserve">   con valor nominal de US$10 cada una</t>
  </si>
  <si>
    <t>Vencimiento corriente de obligaciones por titularización a largo plazo</t>
  </si>
  <si>
    <t>Inventarios de repuestos - neto</t>
  </si>
  <si>
    <t>Obligaciones por titularización a largo plazo menos
   vencimiento corriente</t>
  </si>
  <si>
    <t>Movimientos de 2016:</t>
  </si>
  <si>
    <t>Saldos al 31 diciembre de 2016</t>
  </si>
  <si>
    <t>Cuentas y préstamos por pagar a compañías relacionadas</t>
  </si>
  <si>
    <t>(Compañía Salvadoreña)</t>
  </si>
  <si>
    <t>Estado de Situación Financiera Separado</t>
  </si>
  <si>
    <t>Estado del Resultado Integral Separado</t>
  </si>
  <si>
    <t>Estado de Cambios en el Patrimonio Separado</t>
  </si>
  <si>
    <t>Al 31 de diciembre de 2017</t>
  </si>
  <si>
    <t>(Con cifras correspondientes de 2016)</t>
  </si>
  <si>
    <t>Por el año terminado el 31 de diciembre de 2017</t>
  </si>
  <si>
    <t>Movimientos de 2017:</t>
  </si>
  <si>
    <t>Saldos al 31 diciembre de 2017</t>
  </si>
  <si>
    <t>Reserva Legal</t>
  </si>
  <si>
    <t>Aporte de capital</t>
  </si>
  <si>
    <t>Inversiones restringidas</t>
  </si>
  <si>
    <t>8, 20</t>
  </si>
  <si>
    <t>Capital Social: 37,039,493 (29,289,493) acciones comunes y emitidas</t>
  </si>
  <si>
    <t>Préstamos bancarios de corto plazo</t>
  </si>
  <si>
    <t>Las notas que se acompañan en las páginas 8 a 40 son parte integral de estos estados financieros separados.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</si>
</sst>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 * #,##0.00_ ;_ * \-#,##0.00_ ;_ * &quot;-&quot;??_ ;_ @_ "/>
    <numFmt numFmtId="167" formatCode="_ [$€-2]\ * #,##0.00_ ;_ [$€-2]\ * \-#,##0.00_ ;_ [$€-2]\ * &quot;-&quot;??_ "/>
    <numFmt numFmtId="168" formatCode="#,##0;\(#,##0\)"/>
    <numFmt numFmtId="170" formatCode="0.000_)"/>
    <numFmt numFmtId="171" formatCode="#,##0_)_%;\(#,##0\)_%;"/>
    <numFmt numFmtId="172" formatCode="_._.* #,##0.0_)_%;_._.* \(#,##0.0\)_%"/>
    <numFmt numFmtId="173" formatCode="#,##0.0_)_%;\(#,##0.0\)_%;\ \ .0_)_%"/>
    <numFmt numFmtId="174" formatCode="_._.* #,##0.00_)_%;_._.* \(#,##0.00\)_%"/>
    <numFmt numFmtId="175" formatCode="#,##0.00_)_%;\(#,##0.00\)_%;\ \ .00_)_%"/>
    <numFmt numFmtId="176" formatCode="_._.* #,##0.000_)_%;_._.* \(#,##0.000\)_%"/>
    <numFmt numFmtId="177" formatCode="#,##0.000_)_%;\(#,##0.000\)_%;\ \ .000_)_%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&quot;$&quot;#,##0"/>
    <numFmt numFmtId="189" formatCode="mmmm\ d\,\ yyyy"/>
    <numFmt numFmtId="190" formatCode="* #,##0_);* \(#,##0\);&quot;-&quot;??_);@"/>
    <numFmt numFmtId="191" formatCode="#."/>
    <numFmt numFmtId="192" formatCode="\ #,##0\ \ \ ;\(#,##0\)\ \ ;\—\ \ \ \ "/>
    <numFmt numFmtId="193" formatCode="&quot;$&quot;#,##0.00"/>
    <numFmt numFmtId="194" formatCode="_-* #,##0\ _p_t_a_-;\-* #,##0\ _p_t_a_-;_-* &quot;-&quot;\ _p_t_a_-;_-@_-"/>
    <numFmt numFmtId="195" formatCode="0.0000000%"/>
    <numFmt numFmtId="196" formatCode="&quot;$&quot;\ #,##0_);\(&quot;$&quot;\ #,##0\)"/>
    <numFmt numFmtId="197" formatCode="[$$-409]#,##0.00_ ;[Red]\-[$$-409]#,##0.00\ "/>
    <numFmt numFmtId="198" formatCode="0.00_)"/>
    <numFmt numFmtId="199" formatCode="0_)%;\(0\)%"/>
    <numFmt numFmtId="200" formatCode="_._._(* 0_)%;_._.* \(0\)%"/>
    <numFmt numFmtId="201" formatCode="_(0_)%;\(0\)%"/>
    <numFmt numFmtId="202" formatCode="0%_);\(0%\)"/>
    <numFmt numFmtId="203" formatCode="_(0.0_)%;\(0.0\)%"/>
    <numFmt numFmtId="204" formatCode="_._._(* 0.0_)%;_._.* \(0.0\)%"/>
    <numFmt numFmtId="205" formatCode="_(0.00_)%;\(0.00\)%"/>
    <numFmt numFmtId="206" formatCode="_._._(* 0.00_)%;_._.* \(0.00\)%"/>
    <numFmt numFmtId="207" formatCode="_(0.000_)%;\(0.000\)%"/>
    <numFmt numFmtId="208" formatCode="_._._(* 0.000_)%;_._.* \(0.000\)%"/>
    <numFmt numFmtId="210" formatCode="0_);\(0\)"/>
    <numFmt numFmtId="211" formatCode="_(* #,##0.000_);_(* \(#,##0.000\);_(* &quot;-&quot;_);_(@_)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name val="Univers for KPMG"/>
      <family val="2"/>
    </font>
    <font>
      <sz val="10"/>
      <color theme="0"/>
      <name val="Univers for KPMG"/>
      <family val="2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color rgb="FFFF0000"/>
      <name val="Univers for KPMG"/>
      <family val="2"/>
    </font>
    <font>
      <i/>
      <sz val="10"/>
      <name val="Univers for KPMG"/>
      <family val="2"/>
    </font>
    <font>
      <b/>
      <sz val="10"/>
      <name val="Univers for KPMG"/>
    </font>
    <font>
      <sz val="10"/>
      <name val="Univers for KPMG"/>
    </font>
    <font>
      <b/>
      <u/>
      <sz val="10"/>
      <name val="Univers for KPMG"/>
    </font>
    <font>
      <i/>
      <sz val="10"/>
      <name val="Univers for KPMG"/>
    </font>
    <font>
      <sz val="10"/>
      <color theme="0"/>
      <name val="Univers for KPMG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67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6" fillId="7" borderId="1" applyNumberFormat="0" applyAlignment="0" applyProtection="0"/>
    <xf numFmtId="0" fontId="32" fillId="0" borderId="0" applyNumberFormat="0" applyProtection="0">
      <alignment horizontal="left"/>
    </xf>
    <xf numFmtId="0" fontId="19" fillId="0" borderId="3" applyNumberFormat="0" applyFill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7" fillId="0" borderId="0"/>
    <xf numFmtId="0" fontId="9" fillId="0" borderId="0"/>
    <xf numFmtId="0" fontId="33" fillId="0" borderId="0"/>
    <xf numFmtId="0" fontId="27" fillId="22" borderId="7" applyNumberFormat="0" applyFont="0" applyAlignment="0" applyProtection="0"/>
    <xf numFmtId="0" fontId="17" fillId="20" borderId="8" applyNumberFormat="0" applyAlignment="0" applyProtection="0"/>
    <xf numFmtId="0" fontId="1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5" fillId="0" borderId="0"/>
    <xf numFmtId="0" fontId="8" fillId="0" borderId="0"/>
    <xf numFmtId="43" fontId="8" fillId="0" borderId="0" applyFont="0" applyFill="0" applyBorder="0" applyAlignment="0" applyProtection="0"/>
    <xf numFmtId="3" fontId="34" fillId="0" borderId="0"/>
    <xf numFmtId="0" fontId="28" fillId="0" borderId="0" applyFill="0" applyBorder="0" applyProtection="0">
      <alignment horizontal="center"/>
      <protection locked="0"/>
    </xf>
    <xf numFmtId="0" fontId="31" fillId="0" borderId="17">
      <alignment horizontal="center"/>
    </xf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1" fontId="8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36" fillId="0" borderId="0" applyFont="0" applyFill="0" applyBorder="0" applyAlignment="0" applyProtection="0"/>
    <xf numFmtId="176" fontId="37" fillId="0" borderId="0" applyFont="0" applyFill="0" applyBorder="0" applyAlignment="0" applyProtection="0"/>
    <xf numFmtId="177" fontId="36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78" fontId="39" fillId="0" borderId="0" applyFill="0" applyBorder="0" applyProtection="0"/>
    <xf numFmtId="179" fontId="34" fillId="0" borderId="0" applyFont="0" applyFill="0" applyBorder="0" applyAlignment="0" applyProtection="0"/>
    <xf numFmtId="180" fontId="29" fillId="0" borderId="0" applyFill="0" applyBorder="0" applyProtection="0"/>
    <xf numFmtId="180" fontId="29" fillId="0" borderId="18" applyFill="0" applyProtection="0"/>
    <xf numFmtId="180" fontId="29" fillId="0" borderId="14" applyFill="0" applyProtection="0"/>
    <xf numFmtId="181" fontId="8" fillId="0" borderId="0" applyFont="0" applyFill="0" applyBorder="0" applyAlignment="0" applyProtection="0"/>
    <xf numFmtId="182" fontId="37" fillId="0" borderId="0" applyFont="0" applyFill="0" applyBorder="0" applyAlignment="0" applyProtection="0"/>
    <xf numFmtId="183" fontId="36" fillId="0" borderId="0" applyFont="0" applyFill="0" applyBorder="0" applyAlignment="0" applyProtection="0"/>
    <xf numFmtId="184" fontId="37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36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29" fillId="0" borderId="0" applyFill="0" applyBorder="0" applyProtection="0"/>
    <xf numFmtId="190" fontId="29" fillId="0" borderId="18" applyFill="0" applyProtection="0"/>
    <xf numFmtId="190" fontId="29" fillId="0" borderId="14" applyFill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191" fontId="40" fillId="0" borderId="0">
      <protection locked="0"/>
    </xf>
    <xf numFmtId="192" fontId="34" fillId="0" borderId="0">
      <alignment horizontal="right"/>
    </xf>
    <xf numFmtId="38" fontId="25" fillId="25" borderId="0" applyNumberFormat="0" applyBorder="0" applyAlignment="0" applyProtection="0"/>
    <xf numFmtId="14" fontId="26" fillId="26" borderId="16">
      <alignment horizontal="center" vertical="center" wrapText="1"/>
    </xf>
    <xf numFmtId="0" fontId="28" fillId="0" borderId="0" applyFill="0" applyAlignment="0" applyProtection="0">
      <protection locked="0"/>
    </xf>
    <xf numFmtId="0" fontId="28" fillId="0" borderId="12" applyFill="0" applyAlignment="0" applyProtection="0">
      <protection locked="0"/>
    </xf>
    <xf numFmtId="191" fontId="41" fillId="0" borderId="0">
      <protection locked="0"/>
    </xf>
    <xf numFmtId="191" fontId="41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0" fontId="25" fillId="27" borderId="15" applyNumberFormat="0" applyBorder="0" applyAlignment="0" applyProtection="0"/>
    <xf numFmtId="38" fontId="42" fillId="0" borderId="0"/>
    <xf numFmtId="38" fontId="43" fillId="0" borderId="0"/>
    <xf numFmtId="38" fontId="44" fillId="0" borderId="0"/>
    <xf numFmtId="38" fontId="45" fillId="0" borderId="0"/>
    <xf numFmtId="0" fontId="34" fillId="0" borderId="0"/>
    <xf numFmtId="0" fontId="34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" fontId="26" fillId="0" borderId="0" applyFont="0" applyAlignment="0">
      <alignment horizontal="center"/>
    </xf>
    <xf numFmtId="0" fontId="47" fillId="28" borderId="0" applyNumberFormat="0" applyBorder="0" applyAlignment="0" applyProtection="0"/>
    <xf numFmtId="198" fontId="48" fillId="0" borderId="0"/>
    <xf numFmtId="0" fontId="49" fillId="0" borderId="0"/>
    <xf numFmtId="0" fontId="4" fillId="0" borderId="0"/>
    <xf numFmtId="0" fontId="7" fillId="0" borderId="0"/>
    <xf numFmtId="0" fontId="50" fillId="0" borderId="0"/>
    <xf numFmtId="0" fontId="8" fillId="0" borderId="0"/>
    <xf numFmtId="0" fontId="51" fillId="0" borderId="0"/>
    <xf numFmtId="0" fontId="51" fillId="0" borderId="0"/>
    <xf numFmtId="0" fontId="7" fillId="0" borderId="0"/>
    <xf numFmtId="0" fontId="49" fillId="0" borderId="0"/>
    <xf numFmtId="0" fontId="8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4" fillId="24" borderId="19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3" fontId="8" fillId="0" borderId="0" applyAlignment="0">
      <alignment horizontal="center"/>
    </xf>
    <xf numFmtId="199" fontId="28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37" fillId="0" borderId="0" applyFont="0" applyFill="0" applyBorder="0" applyAlignment="0" applyProtection="0"/>
    <xf numFmtId="202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203" fontId="37" fillId="0" borderId="0" applyFont="0" applyFill="0" applyBorder="0" applyAlignment="0" applyProtection="0"/>
    <xf numFmtId="204" fontId="34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4" fillId="0" borderId="0" applyFont="0" applyFill="0" applyBorder="0" applyAlignment="0" applyProtection="0"/>
    <xf numFmtId="207" fontId="37" fillId="0" borderId="0" applyFont="0" applyFill="0" applyBorder="0" applyAlignment="0" applyProtection="0"/>
    <xf numFmtId="208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9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/>
    <xf numFmtId="0" fontId="30" fillId="0" borderId="0" applyFill="0" applyBorder="0" applyProtection="0">
      <alignment horizontal="left" vertical="top"/>
    </xf>
    <xf numFmtId="0" fontId="3" fillId="0" borderId="0"/>
    <xf numFmtId="0" fontId="2" fillId="0" borderId="0"/>
    <xf numFmtId="44" fontId="8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Protection="0">
      <alignment horizontal="left"/>
    </xf>
    <xf numFmtId="0" fontId="8" fillId="0" borderId="0"/>
    <xf numFmtId="0" fontId="8" fillId="22" borderId="7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24" borderId="1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148">
    <xf numFmtId="0" fontId="0" fillId="0" borderId="0" xfId="0"/>
    <xf numFmtId="0" fontId="59" fillId="0" borderId="0" xfId="42" applyFont="1" applyFill="1"/>
    <xf numFmtId="0" fontId="60" fillId="0" borderId="0" xfId="42" applyFont="1" applyFill="1" applyAlignment="1"/>
    <xf numFmtId="0" fontId="60" fillId="0" borderId="0" xfId="42" applyNumberFormat="1" applyFont="1" applyFill="1" applyAlignment="1">
      <alignment horizontal="right"/>
    </xf>
    <xf numFmtId="0" fontId="60" fillId="0" borderId="0" xfId="42" applyFont="1" applyFill="1"/>
    <xf numFmtId="0" fontId="60" fillId="0" borderId="0" xfId="42" applyFont="1" applyFill="1" applyAlignment="1">
      <alignment horizontal="left"/>
    </xf>
    <xf numFmtId="0" fontId="59" fillId="0" borderId="0" xfId="42" applyFont="1" applyFill="1" applyAlignment="1"/>
    <xf numFmtId="0" fontId="60" fillId="0" borderId="0" xfId="42" applyNumberFormat="1" applyFont="1" applyFill="1" applyAlignment="1">
      <alignment horizontal="center"/>
    </xf>
    <xf numFmtId="0" fontId="60" fillId="0" borderId="9" xfId="42" applyFont="1" applyFill="1" applyBorder="1"/>
    <xf numFmtId="0" fontId="60" fillId="0" borderId="9" xfId="42" applyNumberFormat="1" applyFont="1" applyFill="1" applyBorder="1" applyAlignment="1">
      <alignment horizontal="right"/>
    </xf>
    <xf numFmtId="0" fontId="61" fillId="0" borderId="0" xfId="42" applyFont="1" applyFill="1" applyAlignment="1"/>
    <xf numFmtId="0" fontId="61" fillId="0" borderId="0" xfId="42" applyNumberFormat="1" applyFont="1" applyFill="1" applyAlignment="1">
      <alignment horizontal="center"/>
    </xf>
    <xf numFmtId="0" fontId="61" fillId="0" borderId="0" xfId="42" applyNumberFormat="1" applyFont="1" applyFill="1" applyAlignment="1">
      <alignment horizontal="right"/>
    </xf>
    <xf numFmtId="1" fontId="61" fillId="23" borderId="0" xfId="42" applyNumberFormat="1" applyFont="1" applyFill="1" applyBorder="1" applyAlignment="1">
      <alignment horizontal="center"/>
    </xf>
    <xf numFmtId="0" fontId="61" fillId="0" borderId="0" xfId="42" applyFont="1" applyFill="1" applyBorder="1" applyAlignment="1">
      <alignment horizontal="center"/>
    </xf>
    <xf numFmtId="0" fontId="60" fillId="0" borderId="0" xfId="42" applyFont="1" applyFill="1" applyBorder="1"/>
    <xf numFmtId="1" fontId="62" fillId="23" borderId="0" xfId="42" applyNumberFormat="1" applyFont="1" applyFill="1" applyBorder="1" applyAlignment="1">
      <alignment horizontal="center"/>
    </xf>
    <xf numFmtId="0" fontId="62" fillId="0" borderId="0" xfId="42" applyFont="1" applyFill="1" applyBorder="1" applyAlignment="1">
      <alignment horizontal="center"/>
    </xf>
    <xf numFmtId="0" fontId="60" fillId="0" borderId="0" xfId="42" applyNumberFormat="1" applyFont="1" applyFill="1" applyBorder="1" applyAlignment="1">
      <alignment horizontal="center"/>
    </xf>
    <xf numFmtId="0" fontId="60" fillId="0" borderId="0" xfId="42" applyNumberFormat="1" applyFont="1" applyFill="1" applyBorder="1" applyAlignment="1">
      <alignment horizontal="right"/>
    </xf>
    <xf numFmtId="37" fontId="60" fillId="0" borderId="0" xfId="42" applyNumberFormat="1" applyFont="1" applyFill="1" applyBorder="1" applyAlignment="1">
      <alignment horizontal="right"/>
    </xf>
    <xf numFmtId="37" fontId="60" fillId="0" borderId="0" xfId="0" applyNumberFormat="1" applyFont="1" applyFill="1" applyBorder="1" applyAlignment="1"/>
    <xf numFmtId="41" fontId="60" fillId="0" borderId="12" xfId="40" applyNumberFormat="1" applyFont="1" applyFill="1" applyBorder="1" applyAlignment="1"/>
    <xf numFmtId="37" fontId="60" fillId="0" borderId="0" xfId="42" applyNumberFormat="1" applyFont="1" applyFill="1" applyBorder="1" applyAlignment="1"/>
    <xf numFmtId="37" fontId="60" fillId="0" borderId="10" xfId="42" applyNumberFormat="1" applyFont="1" applyFill="1" applyBorder="1" applyAlignment="1">
      <alignment horizontal="right"/>
    </xf>
    <xf numFmtId="37" fontId="60" fillId="0" borderId="0" xfId="42" applyNumberFormat="1" applyFont="1" applyFill="1" applyBorder="1"/>
    <xf numFmtId="0" fontId="60" fillId="0" borderId="0" xfId="0" applyFont="1" applyFill="1" applyAlignment="1"/>
    <xf numFmtId="0" fontId="60" fillId="0" borderId="0" xfId="0" applyFont="1" applyFill="1" applyBorder="1" applyAlignment="1"/>
    <xf numFmtId="37" fontId="59" fillId="0" borderId="0" xfId="42" applyNumberFormat="1" applyFont="1" applyFill="1" applyBorder="1" applyAlignment="1"/>
    <xf numFmtId="0" fontId="60" fillId="0" borderId="0" xfId="0" applyFont="1" applyFill="1" applyAlignment="1">
      <alignment horizontal="left" indent="1"/>
    </xf>
    <xf numFmtId="0" fontId="60" fillId="0" borderId="0" xfId="42" applyFont="1" applyFill="1" applyBorder="1" applyAlignment="1"/>
    <xf numFmtId="41" fontId="60" fillId="23" borderId="0" xfId="40" applyNumberFormat="1" applyFont="1" applyFill="1" applyBorder="1" applyAlignment="1"/>
    <xf numFmtId="168" fontId="60" fillId="0" borderId="0" xfId="42" applyNumberFormat="1" applyFont="1" applyFill="1"/>
    <xf numFmtId="37" fontId="60" fillId="0" borderId="0" xfId="42" applyNumberFormat="1" applyFont="1" applyFill="1"/>
    <xf numFmtId="41" fontId="60" fillId="23" borderId="12" xfId="40" applyNumberFormat="1" applyFont="1" applyFill="1" applyBorder="1" applyAlignment="1"/>
    <xf numFmtId="37" fontId="60" fillId="0" borderId="14" xfId="42" applyNumberFormat="1" applyFont="1" applyFill="1" applyBorder="1" applyAlignment="1">
      <alignment horizontal="right"/>
    </xf>
    <xf numFmtId="37" fontId="59" fillId="0" borderId="0" xfId="42" applyNumberFormat="1" applyFont="1" applyFill="1" applyBorder="1"/>
    <xf numFmtId="0" fontId="60" fillId="0" borderId="0" xfId="0" applyFont="1" applyFill="1" applyBorder="1"/>
    <xf numFmtId="0" fontId="59" fillId="0" borderId="0" xfId="0" applyFont="1" applyFill="1" applyAlignment="1"/>
    <xf numFmtId="37" fontId="59" fillId="0" borderId="0" xfId="42" applyNumberFormat="1" applyFont="1" applyFill="1"/>
    <xf numFmtId="41" fontId="60" fillId="0" borderId="0" xfId="40" applyNumberFormat="1" applyFont="1" applyFill="1" applyBorder="1" applyAlignment="1"/>
    <xf numFmtId="0" fontId="63" fillId="0" borderId="0" xfId="42" applyFont="1" applyFill="1"/>
    <xf numFmtId="10" fontId="60" fillId="0" borderId="0" xfId="187" applyNumberFormat="1" applyFont="1" applyFill="1" applyBorder="1" applyAlignment="1"/>
    <xf numFmtId="41" fontId="63" fillId="0" borderId="0" xfId="40" applyNumberFormat="1" applyFont="1" applyFill="1" applyBorder="1" applyAlignment="1"/>
    <xf numFmtId="0" fontId="62" fillId="0" borderId="0" xfId="42" applyFont="1" applyFill="1"/>
    <xf numFmtId="37" fontId="60" fillId="0" borderId="0" xfId="42" applyNumberFormat="1" applyFont="1" applyFill="1" applyBorder="1" applyAlignment="1">
      <alignment horizontal="center"/>
    </xf>
    <xf numFmtId="37" fontId="60" fillId="0" borderId="13" xfId="42" applyNumberFormat="1" applyFont="1" applyFill="1" applyBorder="1" applyAlignment="1">
      <alignment horizontal="centerContinuous"/>
    </xf>
    <xf numFmtId="0" fontId="60" fillId="0" borderId="13" xfId="42" applyNumberFormat="1" applyFont="1" applyFill="1" applyBorder="1" applyAlignment="1">
      <alignment horizontal="right"/>
    </xf>
    <xf numFmtId="0" fontId="62" fillId="0" borderId="0" xfId="42" applyFont="1" applyFill="1" applyBorder="1" applyAlignment="1">
      <alignment horizontal="center" vertical="center"/>
    </xf>
    <xf numFmtId="44" fontId="62" fillId="0" borderId="0" xfId="186" applyFont="1" applyFill="1" applyBorder="1" applyAlignment="1">
      <alignment horizontal="center" vertical="center"/>
    </xf>
    <xf numFmtId="0" fontId="59" fillId="0" borderId="0" xfId="42" applyFont="1" applyFill="1" applyAlignment="1">
      <alignment horizontal="left"/>
    </xf>
    <xf numFmtId="0" fontId="60" fillId="0" borderId="0" xfId="42" applyFont="1" applyFill="1" applyAlignment="1">
      <alignment horizontal="center"/>
    </xf>
    <xf numFmtId="37" fontId="60" fillId="0" borderId="0" xfId="186" applyNumberFormat="1" applyFont="1" applyFill="1"/>
    <xf numFmtId="0" fontId="60" fillId="0" borderId="0" xfId="42" applyFont="1" applyFill="1" applyAlignment="1">
      <alignment horizontal="left" indent="1"/>
    </xf>
    <xf numFmtId="0" fontId="60" fillId="0" borderId="0" xfId="42" applyFont="1" applyFill="1" applyAlignment="1">
      <alignment horizontal="left" indent="2"/>
    </xf>
    <xf numFmtId="37" fontId="60" fillId="0" borderId="0" xfId="186" applyNumberFormat="1" applyFont="1" applyFill="1" applyBorder="1"/>
    <xf numFmtId="41" fontId="60" fillId="0" borderId="12" xfId="42" applyNumberFormat="1" applyFont="1" applyFill="1" applyBorder="1" applyAlignment="1">
      <alignment horizontal="right"/>
    </xf>
    <xf numFmtId="41" fontId="63" fillId="0" borderId="0" xfId="186" applyNumberFormat="1" applyFont="1" applyFill="1" applyBorder="1"/>
    <xf numFmtId="0" fontId="63" fillId="0" borderId="0" xfId="42" applyFont="1" applyFill="1" applyBorder="1"/>
    <xf numFmtId="41" fontId="63" fillId="0" borderId="0" xfId="42" applyNumberFormat="1" applyFont="1" applyFill="1" applyBorder="1"/>
    <xf numFmtId="37" fontId="60" fillId="0" borderId="11" xfId="42" applyNumberFormat="1" applyFont="1" applyFill="1" applyBorder="1" applyAlignment="1">
      <alignment horizontal="right"/>
    </xf>
    <xf numFmtId="41" fontId="63" fillId="0" borderId="0" xfId="186" applyNumberFormat="1" applyFont="1" applyFill="1"/>
    <xf numFmtId="37" fontId="62" fillId="0" borderId="0" xfId="42" applyNumberFormat="1" applyFont="1" applyFill="1" applyBorder="1" applyAlignment="1">
      <alignment horizontal="left"/>
    </xf>
    <xf numFmtId="0" fontId="53" fillId="0" borderId="0" xfId="42" applyFont="1" applyFill="1"/>
    <xf numFmtId="0" fontId="54" fillId="0" borderId="0" xfId="42" applyFont="1" applyFill="1"/>
    <xf numFmtId="0" fontId="54" fillId="0" borderId="0" xfId="42" applyNumberFormat="1" applyFont="1" applyFill="1" applyAlignment="1">
      <alignment horizontal="right"/>
    </xf>
    <xf numFmtId="0" fontId="53" fillId="0" borderId="0" xfId="42" applyFont="1" applyFill="1" applyAlignment="1"/>
    <xf numFmtId="3" fontId="54" fillId="0" borderId="0" xfId="42" applyNumberFormat="1" applyFont="1" applyFill="1" applyAlignment="1">
      <alignment horizontal="right"/>
    </xf>
    <xf numFmtId="9" fontId="54" fillId="0" borderId="0" xfId="201" applyFont="1" applyFill="1"/>
    <xf numFmtId="0" fontId="53" fillId="0" borderId="0" xfId="42" applyFont="1" applyFill="1" applyAlignment="1">
      <alignment horizontal="left"/>
    </xf>
    <xf numFmtId="37" fontId="54" fillId="0" borderId="0" xfId="42" applyNumberFormat="1" applyFont="1" applyFill="1" applyAlignment="1">
      <alignment horizontal="right"/>
    </xf>
    <xf numFmtId="0" fontId="55" fillId="0" borderId="0" xfId="42" applyFont="1" applyFill="1" applyAlignment="1"/>
    <xf numFmtId="4" fontId="54" fillId="0" borderId="0" xfId="42" applyNumberFormat="1" applyFont="1" applyFill="1" applyAlignment="1">
      <alignment horizontal="right"/>
    </xf>
    <xf numFmtId="4" fontId="54" fillId="0" borderId="0" xfId="42" applyNumberFormat="1" applyFont="1" applyFill="1"/>
    <xf numFmtId="0" fontId="53" fillId="0" borderId="0" xfId="42" applyNumberFormat="1" applyFont="1" applyFill="1" applyAlignment="1">
      <alignment horizontal="right"/>
    </xf>
    <xf numFmtId="3" fontId="53" fillId="0" borderId="0" xfId="42" applyNumberFormat="1" applyFont="1" applyFill="1"/>
    <xf numFmtId="0" fontId="53" fillId="0" borderId="9" xfId="42" applyFont="1" applyFill="1" applyBorder="1"/>
    <xf numFmtId="0" fontId="54" fillId="0" borderId="9" xfId="42" applyFont="1" applyFill="1" applyBorder="1"/>
    <xf numFmtId="0" fontId="54" fillId="0" borderId="9" xfId="42" applyNumberFormat="1" applyFont="1" applyFill="1" applyBorder="1" applyAlignment="1">
      <alignment horizontal="right"/>
    </xf>
    <xf numFmtId="3" fontId="54" fillId="0" borderId="9" xfId="42" applyNumberFormat="1" applyFont="1" applyFill="1" applyBorder="1"/>
    <xf numFmtId="0" fontId="56" fillId="0" borderId="0" xfId="42" applyFont="1" applyFill="1" applyAlignment="1"/>
    <xf numFmtId="0" fontId="56" fillId="0" borderId="0" xfId="42" applyNumberFormat="1" applyFont="1" applyFill="1" applyAlignment="1">
      <alignment horizontal="center"/>
    </xf>
    <xf numFmtId="0" fontId="53" fillId="0" borderId="0" xfId="42" applyFont="1" applyFill="1" applyBorder="1"/>
    <xf numFmtId="0" fontId="53" fillId="0" borderId="0" xfId="42" applyNumberFormat="1" applyFont="1" applyFill="1" applyBorder="1" applyAlignment="1">
      <alignment horizontal="center"/>
    </xf>
    <xf numFmtId="0" fontId="53" fillId="0" borderId="0" xfId="42" applyFont="1" applyFill="1" applyAlignment="1">
      <alignment horizontal="left" indent="1"/>
    </xf>
    <xf numFmtId="0" fontId="53" fillId="0" borderId="0" xfId="0" applyNumberFormat="1" applyFont="1" applyFill="1" applyAlignment="1">
      <alignment horizontal="center"/>
    </xf>
    <xf numFmtId="37" fontId="53" fillId="0" borderId="0" xfId="42" applyNumberFormat="1" applyFont="1" applyFill="1"/>
    <xf numFmtId="0" fontId="53" fillId="0" borderId="0" xfId="0" applyNumberFormat="1" applyFont="1" applyFill="1" applyBorder="1" applyAlignment="1">
      <alignment horizontal="center"/>
    </xf>
    <xf numFmtId="37" fontId="53" fillId="0" borderId="0" xfId="42" applyNumberFormat="1" applyFont="1" applyFill="1" applyBorder="1"/>
    <xf numFmtId="4" fontId="53" fillId="0" borderId="0" xfId="42" applyNumberFormat="1" applyFont="1" applyFill="1"/>
    <xf numFmtId="0" fontId="53" fillId="0" borderId="0" xfId="42" applyNumberFormat="1" applyFont="1" applyFill="1" applyAlignment="1">
      <alignment horizontal="center"/>
    </xf>
    <xf numFmtId="0" fontId="55" fillId="0" borderId="0" xfId="42" applyFont="1" applyFill="1"/>
    <xf numFmtId="0" fontId="55" fillId="0" borderId="0" xfId="42" applyNumberFormat="1" applyFont="1" applyFill="1" applyAlignment="1">
      <alignment horizontal="center"/>
    </xf>
    <xf numFmtId="0" fontId="53" fillId="0" borderId="0" xfId="42" applyNumberFormat="1" applyFont="1" applyFill="1" applyAlignment="1">
      <alignment horizontal="center" vertical="center"/>
    </xf>
    <xf numFmtId="0" fontId="56" fillId="0" borderId="0" xfId="42" applyFont="1" applyFill="1"/>
    <xf numFmtId="0" fontId="53" fillId="0" borderId="9" xfId="42" applyNumberFormat="1" applyFont="1" applyFill="1" applyBorder="1" applyAlignment="1">
      <alignment horizontal="right"/>
    </xf>
    <xf numFmtId="3" fontId="53" fillId="0" borderId="9" xfId="42" applyNumberFormat="1" applyFont="1" applyFill="1" applyBorder="1"/>
    <xf numFmtId="37" fontId="53" fillId="0" borderId="9" xfId="42" applyNumberFormat="1" applyFont="1" applyFill="1" applyBorder="1"/>
    <xf numFmtId="37" fontId="53" fillId="0" borderId="0" xfId="42" applyNumberFormat="1" applyFont="1" applyFill="1" applyBorder="1" applyAlignment="1">
      <alignment horizontal="right"/>
    </xf>
    <xf numFmtId="37" fontId="53" fillId="0" borderId="12" xfId="42" applyNumberFormat="1" applyFont="1" applyFill="1" applyBorder="1" applyAlignment="1">
      <alignment horizontal="right"/>
    </xf>
    <xf numFmtId="37" fontId="53" fillId="0" borderId="10" xfId="42" applyNumberFormat="1" applyFont="1" applyFill="1" applyBorder="1" applyAlignment="1">
      <alignment horizontal="right"/>
    </xf>
    <xf numFmtId="37" fontId="53" fillId="0" borderId="14" xfId="42" applyNumberFormat="1" applyFont="1" applyFill="1" applyBorder="1" applyAlignment="1">
      <alignment horizontal="right"/>
    </xf>
    <xf numFmtId="0" fontId="58" fillId="0" borderId="0" xfId="42" applyFont="1" applyFill="1"/>
    <xf numFmtId="4" fontId="57" fillId="0" borderId="0" xfId="42" applyNumberFormat="1" applyFont="1" applyFill="1"/>
    <xf numFmtId="0" fontId="56" fillId="0" borderId="0" xfId="42" applyFont="1" applyFill="1" applyAlignment="1">
      <alignment horizontal="center"/>
    </xf>
    <xf numFmtId="0" fontId="56" fillId="0" borderId="0" xfId="42" applyNumberFormat="1" applyFont="1" applyFill="1" applyBorder="1" applyAlignment="1">
      <alignment horizontal="center"/>
    </xf>
    <xf numFmtId="0" fontId="58" fillId="0" borderId="0" xfId="42" applyNumberFormat="1" applyFont="1" applyFill="1" applyBorder="1" applyAlignment="1">
      <alignment horizontal="center"/>
    </xf>
    <xf numFmtId="0" fontId="58" fillId="0" borderId="0" xfId="42" applyFont="1" applyFill="1" applyAlignment="1">
      <alignment horizontal="center"/>
    </xf>
    <xf numFmtId="0" fontId="53" fillId="0" borderId="0" xfId="42" applyFont="1" applyFill="1" applyAlignment="1">
      <alignment horizontal="left" vertical="center"/>
    </xf>
    <xf numFmtId="0" fontId="53" fillId="0" borderId="0" xfId="42" applyFont="1" applyFill="1" applyAlignment="1">
      <alignment vertical="center"/>
    </xf>
    <xf numFmtId="41" fontId="60" fillId="0" borderId="0" xfId="186" applyNumberFormat="1" applyFont="1" applyFill="1" applyBorder="1"/>
    <xf numFmtId="39" fontId="55" fillId="0" borderId="0" xfId="42" applyNumberFormat="1" applyFont="1" applyFill="1" applyAlignment="1">
      <alignment vertical="center"/>
    </xf>
    <xf numFmtId="0" fontId="55" fillId="0" borderId="0" xfId="42" applyFont="1" applyFill="1" applyAlignment="1">
      <alignment vertical="center"/>
    </xf>
    <xf numFmtId="166" fontId="60" fillId="0" borderId="0" xfId="40" applyFont="1" applyFill="1" applyBorder="1"/>
    <xf numFmtId="0" fontId="60" fillId="0" borderId="0" xfId="0" applyFont="1" applyFill="1" applyAlignment="1">
      <alignment horizontal="left"/>
    </xf>
    <xf numFmtId="39" fontId="60" fillId="23" borderId="0" xfId="40" applyNumberFormat="1" applyFont="1" applyFill="1" applyBorder="1" applyAlignment="1"/>
    <xf numFmtId="37" fontId="60" fillId="0" borderId="0" xfId="40" applyNumberFormat="1" applyFont="1" applyFill="1" applyBorder="1" applyAlignment="1"/>
    <xf numFmtId="39" fontId="60" fillId="0" borderId="0" xfId="40" applyNumberFormat="1" applyFont="1" applyFill="1" applyBorder="1" applyAlignment="1"/>
    <xf numFmtId="39" fontId="60" fillId="0" borderId="0" xfId="42" applyNumberFormat="1" applyFont="1" applyFill="1" applyBorder="1" applyAlignment="1"/>
    <xf numFmtId="39" fontId="60" fillId="23" borderId="0" xfId="0" applyNumberFormat="1" applyFont="1" applyFill="1" applyBorder="1"/>
    <xf numFmtId="41" fontId="60" fillId="0" borderId="0" xfId="0" applyNumberFormat="1" applyFont="1" applyFill="1" applyBorder="1"/>
    <xf numFmtId="39" fontId="60" fillId="23" borderId="0" xfId="42" applyNumberFormat="1" applyFont="1" applyFill="1" applyBorder="1" applyAlignment="1"/>
    <xf numFmtId="164" fontId="60" fillId="0" borderId="0" xfId="42" applyNumberFormat="1" applyFont="1" applyFill="1" applyBorder="1" applyAlignment="1">
      <alignment horizontal="right"/>
    </xf>
    <xf numFmtId="0" fontId="59" fillId="0" borderId="0" xfId="42" applyFont="1" applyFill="1" applyAlignment="1">
      <alignment horizontal="center"/>
    </xf>
    <xf numFmtId="0" fontId="59" fillId="0" borderId="0" xfId="42" applyFont="1" applyFill="1" applyAlignment="1">
      <alignment horizontal="center" vertical="center"/>
    </xf>
    <xf numFmtId="0" fontId="59" fillId="0" borderId="0" xfId="42" applyFont="1" applyFill="1" applyBorder="1"/>
    <xf numFmtId="44" fontId="59" fillId="0" borderId="0" xfId="186" applyFont="1" applyFill="1" applyBorder="1" applyAlignment="1">
      <alignment horizontal="center" vertical="center"/>
    </xf>
    <xf numFmtId="41" fontId="60" fillId="0" borderId="0" xfId="42" applyNumberFormat="1" applyFont="1" applyFill="1" applyBorder="1"/>
    <xf numFmtId="0" fontId="53" fillId="0" borderId="0" xfId="42" applyFont="1" applyFill="1" applyAlignment="1">
      <alignment horizontal="left" vertical="justify" wrapText="1"/>
    </xf>
    <xf numFmtId="0" fontId="55" fillId="0" borderId="0" xfId="42" applyFont="1" applyFill="1" applyAlignment="1">
      <alignment horizontal="left"/>
    </xf>
    <xf numFmtId="3" fontId="53" fillId="0" borderId="0" xfId="0" applyNumberFormat="1" applyFont="1" applyFill="1" applyBorder="1"/>
    <xf numFmtId="37" fontId="55" fillId="0" borderId="0" xfId="0" applyNumberFormat="1" applyFont="1" applyFill="1"/>
    <xf numFmtId="37" fontId="55" fillId="0" borderId="0" xfId="42" applyNumberFormat="1" applyFont="1" applyFill="1" applyBorder="1"/>
    <xf numFmtId="37" fontId="53" fillId="0" borderId="0" xfId="0" applyNumberFormat="1" applyFont="1" applyFill="1"/>
    <xf numFmtId="0" fontId="53" fillId="0" borderId="0" xfId="42" applyNumberFormat="1" applyFont="1" applyFill="1" applyAlignment="1">
      <alignment horizontal="right" vertical="center"/>
    </xf>
    <xf numFmtId="3" fontId="53" fillId="0" borderId="0" xfId="42" applyNumberFormat="1" applyFont="1" applyFill="1" applyAlignment="1">
      <alignment vertical="center"/>
    </xf>
    <xf numFmtId="210" fontId="53" fillId="0" borderId="0" xfId="40" applyNumberFormat="1" applyFont="1" applyFill="1" applyBorder="1" applyAlignment="1">
      <alignment horizontal="right"/>
    </xf>
    <xf numFmtId="37" fontId="53" fillId="0" borderId="0" xfId="42" applyNumberFormat="1" applyFont="1" applyFill="1" applyBorder="1" applyAlignment="1"/>
    <xf numFmtId="0" fontId="60" fillId="0" borderId="0" xfId="42" applyFont="1" applyFill="1" applyAlignment="1">
      <alignment vertical="center"/>
    </xf>
    <xf numFmtId="0" fontId="60" fillId="0" borderId="0" xfId="42" applyNumberFormat="1" applyFont="1" applyFill="1" applyAlignment="1">
      <alignment horizontal="right" vertical="center"/>
    </xf>
    <xf numFmtId="0" fontId="60" fillId="0" borderId="0" xfId="42" applyNumberFormat="1" applyFont="1" applyFill="1" applyAlignment="1">
      <alignment horizontal="center" vertical="center"/>
    </xf>
    <xf numFmtId="37" fontId="60" fillId="0" borderId="12" xfId="42" applyNumberFormat="1" applyFont="1" applyFill="1" applyBorder="1" applyAlignment="1">
      <alignment horizontal="right"/>
    </xf>
    <xf numFmtId="211" fontId="60" fillId="0" borderId="0" xfId="40" applyNumberFormat="1" applyFont="1" applyFill="1" applyBorder="1" applyAlignment="1"/>
    <xf numFmtId="0" fontId="53" fillId="0" borderId="0" xfId="42" applyFont="1" applyFill="1" applyAlignment="1">
      <alignment horizontal="left" vertical="justify" wrapText="1"/>
    </xf>
    <xf numFmtId="0" fontId="55" fillId="0" borderId="0" xfId="42" applyFont="1" applyFill="1" applyAlignment="1">
      <alignment horizontal="left"/>
    </xf>
    <xf numFmtId="0" fontId="53" fillId="0" borderId="0" xfId="42" applyFont="1" applyFill="1" applyAlignment="1">
      <alignment horizontal="left" wrapText="1"/>
    </xf>
    <xf numFmtId="37" fontId="59" fillId="0" borderId="0" xfId="42" applyNumberFormat="1" applyFont="1" applyFill="1" applyBorder="1" applyAlignment="1">
      <alignment horizontal="left"/>
    </xf>
    <xf numFmtId="0" fontId="60" fillId="0" borderId="0" xfId="0" applyFont="1" applyFill="1" applyAlignment="1">
      <alignment horizontal="left"/>
    </xf>
  </cellXfs>
  <cellStyles count="20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rreg" xfId="54"/>
    <cellStyle name="Bad" xfId="25"/>
    <cellStyle name="Calculation" xfId="26"/>
    <cellStyle name="Centered Heading" xfId="55"/>
    <cellStyle name="Check Cell" xfId="27"/>
    <cellStyle name="Column_Title" xfId="56"/>
    <cellStyle name="Comma  - Style1" xfId="57"/>
    <cellStyle name="Comma  - Style2" xfId="58"/>
    <cellStyle name="Comma  - Style3" xfId="59"/>
    <cellStyle name="Comma  - Style4" xfId="60"/>
    <cellStyle name="Comma  - Style5" xfId="61"/>
    <cellStyle name="Comma  - Style6" xfId="62"/>
    <cellStyle name="Comma  - Style7" xfId="63"/>
    <cellStyle name="Comma  - Style8" xfId="64"/>
    <cellStyle name="Comma %" xfId="65"/>
    <cellStyle name="Comma 0.0" xfId="66"/>
    <cellStyle name="Comma 0.0%" xfId="67"/>
    <cellStyle name="Comma 0.00" xfId="68"/>
    <cellStyle name="Comma 0.00%" xfId="69"/>
    <cellStyle name="Comma 0.000" xfId="70"/>
    <cellStyle name="Comma 0.000%" xfId="71"/>
    <cellStyle name="Comma0" xfId="72"/>
    <cellStyle name="Company Name" xfId="73"/>
    <cellStyle name="CR Comma" xfId="74"/>
    <cellStyle name="CR Currency" xfId="75"/>
    <cellStyle name="Credit" xfId="76"/>
    <cellStyle name="Credit subtotal" xfId="77"/>
    <cellStyle name="Credit Total" xfId="78"/>
    <cellStyle name="Currency %" xfId="79"/>
    <cellStyle name="Currency 0.0" xfId="80"/>
    <cellStyle name="Currency 0.0%" xfId="81"/>
    <cellStyle name="Currency 0.00" xfId="82"/>
    <cellStyle name="Currency 0.00%" xfId="83"/>
    <cellStyle name="Currency 0.000" xfId="84"/>
    <cellStyle name="Currency 0.000%" xfId="85"/>
    <cellStyle name="Currency0" xfId="86"/>
    <cellStyle name="Date" xfId="87"/>
    <cellStyle name="Debit" xfId="88"/>
    <cellStyle name="Debit subtotal" xfId="89"/>
    <cellStyle name="Debit Total" xfId="90"/>
    <cellStyle name="Énfasis2 2" xfId="91"/>
    <cellStyle name="Énfasis4 2" xfId="92"/>
    <cellStyle name="Euro" xfId="28"/>
    <cellStyle name="Explanatory Text" xfId="29"/>
    <cellStyle name="Fixed" xfId="93"/>
    <cellStyle name="Format Number Column" xfId="94"/>
    <cellStyle name="Good" xfId="30"/>
    <cellStyle name="Grey" xfId="95"/>
    <cellStyle name="Heading" xfId="96"/>
    <cellStyle name="Heading 1" xfId="31"/>
    <cellStyle name="Heading 2" xfId="32"/>
    <cellStyle name="Heading 3" xfId="33"/>
    <cellStyle name="Heading 4" xfId="34"/>
    <cellStyle name="Heading No Underline" xfId="97"/>
    <cellStyle name="Heading With Underline" xfId="98"/>
    <cellStyle name="Heading1" xfId="99"/>
    <cellStyle name="Heading2" xfId="100"/>
    <cellStyle name="Hipervínculo 2" xfId="101"/>
    <cellStyle name="Input" xfId="35"/>
    <cellStyle name="Input [yellow]" xfId="102"/>
    <cellStyle name="ISELA" xfId="36"/>
    <cellStyle name="ISELA 2" xfId="188"/>
    <cellStyle name="KPMG Heading 1" xfId="103"/>
    <cellStyle name="KPMG Heading 2" xfId="104"/>
    <cellStyle name="KPMG Heading 3" xfId="105"/>
    <cellStyle name="KPMG Heading 4" xfId="106"/>
    <cellStyle name="KPMG Normal" xfId="107"/>
    <cellStyle name="KPMG Normal Text" xfId="108"/>
    <cellStyle name="Linked Cell" xfId="37"/>
    <cellStyle name="Map Labels" xfId="109"/>
    <cellStyle name="Map Legend" xfId="110"/>
    <cellStyle name="Map Title" xfId="111"/>
    <cellStyle name="Migliaia (0)_Cartel2" xfId="38"/>
    <cellStyle name="Migliaia [0]_Financial Statements 12-03 HYP-ACTUALCR" xfId="39"/>
    <cellStyle name="Millares" xfId="40" builtinId="3"/>
    <cellStyle name="Millares [0] 2" xfId="112"/>
    <cellStyle name="Millares [0] 2 2" xfId="113"/>
    <cellStyle name="Millares [0] 2_Libro261" xfId="114"/>
    <cellStyle name="Millares [0] 3" xfId="115"/>
    <cellStyle name="Millares 10" xfId="116"/>
    <cellStyle name="Millares 11" xfId="117"/>
    <cellStyle name="Millares 12" xfId="118"/>
    <cellStyle name="Millares 12 2" xfId="193"/>
    <cellStyle name="Millares 13" xfId="119"/>
    <cellStyle name="Millares 2" xfId="53"/>
    <cellStyle name="Millares 2 2" xfId="120"/>
    <cellStyle name="Millares 2 3" xfId="121"/>
    <cellStyle name="Millares 2 4" xfId="122"/>
    <cellStyle name="Millares 2 5" xfId="123"/>
    <cellStyle name="Millares 2 5 2" xfId="194"/>
    <cellStyle name="Millares 2_Anexos Informe de KPMG" xfId="124"/>
    <cellStyle name="Millares 3" xfId="125"/>
    <cellStyle name="Millares 3 2" xfId="126"/>
    <cellStyle name="Millares 3_Anexos para Consolidado 2010" xfId="127"/>
    <cellStyle name="Millares 4" xfId="128"/>
    <cellStyle name="Millares 4 2" xfId="129"/>
    <cellStyle name="Millares 4_Libro261" xfId="130"/>
    <cellStyle name="Millares 5" xfId="131"/>
    <cellStyle name="Millares 5 2" xfId="132"/>
    <cellStyle name="Millares 6" xfId="133"/>
    <cellStyle name="Millares 7" xfId="134"/>
    <cellStyle name="Millares 8" xfId="135"/>
    <cellStyle name="Millares 9" xfId="136"/>
    <cellStyle name="Moneda 2" xfId="49"/>
    <cellStyle name="Moneda 2 2" xfId="137"/>
    <cellStyle name="Moneda 3" xfId="138"/>
    <cellStyle name="Moneda 4" xfId="139"/>
    <cellStyle name="Moneda 4 2" xfId="195"/>
    <cellStyle name="Moneda 5" xfId="186"/>
    <cellStyle name="montos" xfId="140"/>
    <cellStyle name="Neutral 2" xfId="141"/>
    <cellStyle name="Normal" xfId="0" builtinId="0"/>
    <cellStyle name="Normal - Style1" xfId="142"/>
    <cellStyle name="Normal 10" xfId="143"/>
    <cellStyle name="Normal 11" xfId="144"/>
    <cellStyle name="Normal 11 2" xfId="196"/>
    <cellStyle name="Normal 2" xfId="41"/>
    <cellStyle name="Normal 2 2" xfId="145"/>
    <cellStyle name="Normal 2 3" xfId="146"/>
    <cellStyle name="Normal 2 4" xfId="189"/>
    <cellStyle name="Normal 2_Anexos Informe de KPMG" xfId="147"/>
    <cellStyle name="Normal 3" xfId="50"/>
    <cellStyle name="Normal 3 2" xfId="148"/>
    <cellStyle name="Normal 3 3" xfId="184"/>
    <cellStyle name="Normal 3 3 2" xfId="185"/>
    <cellStyle name="Normal 3 3 2 2" xfId="200"/>
    <cellStyle name="Normal 3 3 3" xfId="199"/>
    <cellStyle name="Normal 3 4" xfId="191"/>
    <cellStyle name="Normal 4" xfId="51"/>
    <cellStyle name="Normal 4 2" xfId="192"/>
    <cellStyle name="Normal 5" xfId="52"/>
    <cellStyle name="Normal 5 2" xfId="149"/>
    <cellStyle name="Normal 6" xfId="150"/>
    <cellStyle name="Normal 6 2" xfId="151"/>
    <cellStyle name="Normal 7" xfId="152"/>
    <cellStyle name="Normal 7 2" xfId="153"/>
    <cellStyle name="Normal 7 3" xfId="154"/>
    <cellStyle name="Normal 8" xfId="155"/>
    <cellStyle name="Normal 9" xfId="156"/>
    <cellStyle name="Normal_Bal, Utl, Fluj y anex" xfId="42"/>
    <cellStyle name="Normale_EC_Ricerca" xfId="43"/>
    <cellStyle name="Notas 11" xfId="157"/>
    <cellStyle name="Notas 11 2" xfId="197"/>
    <cellStyle name="Notas 2" xfId="158"/>
    <cellStyle name="Notas 3" xfId="159"/>
    <cellStyle name="Notas 4" xfId="160"/>
    <cellStyle name="Notas 5" xfId="161"/>
    <cellStyle name="Notas 6" xfId="162"/>
    <cellStyle name="Note" xfId="44"/>
    <cellStyle name="Note 2" xfId="190"/>
    <cellStyle name="numero" xfId="163"/>
    <cellStyle name="Output" xfId="45"/>
    <cellStyle name="Percent %" xfId="164"/>
    <cellStyle name="Percent % Long Underline" xfId="165"/>
    <cellStyle name="Percent %_Worksheet in  US Financial Statements Ref. Workbook - Single Co" xfId="166"/>
    <cellStyle name="Percent (0)" xfId="167"/>
    <cellStyle name="Percent [2]" xfId="168"/>
    <cellStyle name="Percent 0.0%" xfId="169"/>
    <cellStyle name="Percent 0.0% Long Underline" xfId="170"/>
    <cellStyle name="Percent 0.00%" xfId="171"/>
    <cellStyle name="Percent 0.00% Long Underline" xfId="172"/>
    <cellStyle name="Percent 0.000%" xfId="173"/>
    <cellStyle name="Percent 0.000% Long Underline" xfId="174"/>
    <cellStyle name="Percent 2" xfId="201"/>
    <cellStyle name="Porcentaje" xfId="187" builtinId="5"/>
    <cellStyle name="Porcentaje 2" xfId="175"/>
    <cellStyle name="Porcentaje 3" xfId="176"/>
    <cellStyle name="Porcentaje 3 2" xfId="198"/>
    <cellStyle name="Porcentual 2" xfId="177"/>
    <cellStyle name="Porcentual 2 2" xfId="178"/>
    <cellStyle name="Porcentual 2_Libro261" xfId="179"/>
    <cellStyle name="Porcentual 3" xfId="180"/>
    <cellStyle name="Porcentual 4" xfId="181"/>
    <cellStyle name="Porcentual 4 2" xfId="182"/>
    <cellStyle name="Tickmark" xfId="183"/>
    <cellStyle name="Title" xfId="46"/>
    <cellStyle name="Valuta (0)_piano_conti" xfId="47"/>
    <cellStyle name="Warning Text" xfId="48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hevez/AppData/Local/Microsoft/Windows/INetCache/Content.Outlook/OCAY4MSW/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abSelected="1" topLeftCell="A4" zoomScale="120" zoomScaleNormal="120" workbookViewId="0">
      <selection activeCell="H18" sqref="H18"/>
    </sheetView>
  </sheetViews>
  <sheetFormatPr baseColWidth="10" defaultColWidth="10.7109375" defaultRowHeight="13.9" customHeight="1" outlineLevelRow="1"/>
  <cols>
    <col min="1" max="1" width="1.28515625" style="63" customWidth="1"/>
    <col min="2" max="2" width="2.28515625" style="63" customWidth="1"/>
    <col min="3" max="3" width="2" style="63" customWidth="1"/>
    <col min="4" max="4" width="1.7109375" style="63" customWidth="1"/>
    <col min="5" max="5" width="1.5703125" style="63" customWidth="1"/>
    <col min="6" max="6" width="1.7109375" style="63" customWidth="1"/>
    <col min="7" max="7" width="20.140625" style="63" customWidth="1"/>
    <col min="8" max="8" width="47.140625" style="63" customWidth="1"/>
    <col min="9" max="10" width="5.42578125" style="74" customWidth="1"/>
    <col min="11" max="11" width="13.28515625" style="75" customWidth="1"/>
    <col min="12" max="12" width="4" style="63" customWidth="1"/>
    <col min="13" max="13" width="13.28515625" style="75" customWidth="1"/>
    <col min="14" max="14" width="5.7109375" style="63" customWidth="1"/>
    <col min="15" max="16384" width="10.7109375" style="63"/>
  </cols>
  <sheetData>
    <row r="1" spans="1:14" ht="15.2" customHeight="1">
      <c r="A1" s="91" t="s">
        <v>43</v>
      </c>
      <c r="B1" s="66"/>
      <c r="C1" s="66"/>
      <c r="D1" s="66"/>
      <c r="E1" s="66"/>
      <c r="F1" s="66"/>
      <c r="G1" s="66"/>
      <c r="H1" s="67"/>
      <c r="I1" s="65"/>
      <c r="J1" s="65"/>
      <c r="K1" s="68"/>
      <c r="L1" s="64"/>
      <c r="M1" s="68"/>
      <c r="N1" s="64"/>
    </row>
    <row r="2" spans="1:14" ht="15.2" customHeight="1">
      <c r="A2" s="91" t="s">
        <v>75</v>
      </c>
      <c r="B2" s="66"/>
      <c r="C2" s="66"/>
      <c r="D2" s="66"/>
      <c r="E2" s="66"/>
      <c r="F2" s="66"/>
      <c r="G2" s="66"/>
      <c r="H2" s="67"/>
      <c r="I2" s="65"/>
      <c r="J2" s="65"/>
      <c r="K2" s="68"/>
      <c r="L2" s="64"/>
      <c r="M2" s="68"/>
      <c r="N2" s="64"/>
    </row>
    <row r="3" spans="1:14" ht="15.2" customHeight="1">
      <c r="A3" s="69" t="s">
        <v>0</v>
      </c>
      <c r="H3" s="67"/>
      <c r="I3" s="65"/>
      <c r="J3" s="65"/>
      <c r="K3" s="70"/>
      <c r="L3" s="64"/>
      <c r="M3" s="70"/>
      <c r="N3" s="64"/>
    </row>
    <row r="4" spans="1:14" ht="5.0999999999999996" customHeight="1">
      <c r="A4" s="69"/>
      <c r="H4" s="67"/>
      <c r="I4" s="65"/>
      <c r="J4" s="65"/>
      <c r="K4" s="70"/>
      <c r="L4" s="64"/>
      <c r="M4" s="70"/>
      <c r="N4" s="64"/>
    </row>
    <row r="5" spans="1:14" ht="15.2" customHeight="1">
      <c r="A5" s="71" t="s">
        <v>76</v>
      </c>
      <c r="H5" s="72"/>
      <c r="I5" s="65"/>
      <c r="J5" s="65"/>
      <c r="K5" s="103"/>
      <c r="L5" s="103"/>
      <c r="M5" s="103"/>
      <c r="N5" s="64"/>
    </row>
    <row r="6" spans="1:14" ht="5.0999999999999996" customHeight="1">
      <c r="A6" s="66"/>
      <c r="H6" s="72"/>
      <c r="I6" s="65"/>
      <c r="J6" s="65"/>
      <c r="K6" s="73"/>
      <c r="L6" s="64"/>
      <c r="M6" s="73"/>
      <c r="N6" s="64"/>
    </row>
    <row r="7" spans="1:14" ht="15.2" customHeight="1">
      <c r="A7" s="108" t="s">
        <v>79</v>
      </c>
      <c r="B7" s="66"/>
      <c r="C7" s="66"/>
      <c r="D7" s="66"/>
      <c r="E7" s="66"/>
      <c r="F7" s="66"/>
      <c r="G7" s="66"/>
      <c r="H7" s="72"/>
      <c r="I7" s="65"/>
      <c r="J7" s="65"/>
      <c r="K7" s="89"/>
      <c r="L7" s="64"/>
      <c r="M7" s="73"/>
      <c r="N7" s="64"/>
    </row>
    <row r="8" spans="1:14" s="109" customFormat="1" ht="20.25" customHeight="1" thickBot="1">
      <c r="A8" s="109" t="s">
        <v>80</v>
      </c>
      <c r="I8" s="134"/>
      <c r="J8" s="134"/>
      <c r="K8" s="135"/>
      <c r="M8" s="135"/>
    </row>
    <row r="9" spans="1:14" ht="13.9" customHeight="1" thickTop="1">
      <c r="A9" s="76"/>
      <c r="B9" s="76"/>
      <c r="C9" s="76"/>
      <c r="D9" s="76"/>
      <c r="E9" s="76"/>
      <c r="F9" s="76"/>
      <c r="G9" s="76"/>
      <c r="H9" s="77"/>
      <c r="I9" s="78"/>
      <c r="J9" s="78"/>
      <c r="K9" s="79"/>
      <c r="L9" s="77"/>
      <c r="M9" s="79"/>
      <c r="N9" s="64"/>
    </row>
    <row r="10" spans="1:14" ht="14.25" customHeight="1">
      <c r="I10" s="81" t="s">
        <v>2</v>
      </c>
      <c r="J10" s="81"/>
      <c r="K10" s="105">
        <v>2017</v>
      </c>
      <c r="L10" s="104"/>
      <c r="M10" s="105">
        <v>2016</v>
      </c>
    </row>
    <row r="11" spans="1:14" ht="14.25" customHeight="1">
      <c r="A11" s="80" t="s">
        <v>1</v>
      </c>
      <c r="I11" s="81"/>
      <c r="J11" s="81"/>
      <c r="K11" s="106" t="s">
        <v>14</v>
      </c>
      <c r="L11" s="107"/>
      <c r="M11" s="106" t="s">
        <v>14</v>
      </c>
    </row>
    <row r="12" spans="1:14" s="82" customFormat="1" ht="14.25" customHeight="1">
      <c r="A12" s="82" t="s">
        <v>24</v>
      </c>
      <c r="I12" s="83"/>
      <c r="J12" s="83"/>
      <c r="K12" s="130"/>
      <c r="L12" s="88"/>
      <c r="M12" s="130"/>
    </row>
    <row r="13" spans="1:14" ht="14.25" customHeight="1" outlineLevel="1">
      <c r="A13" s="84"/>
      <c r="B13" s="63" t="s">
        <v>25</v>
      </c>
      <c r="I13" s="85">
        <v>4</v>
      </c>
      <c r="J13" s="85"/>
      <c r="K13" s="98">
        <v>17015033</v>
      </c>
      <c r="L13" s="88"/>
      <c r="M13" s="98">
        <v>8074944</v>
      </c>
      <c r="N13" s="86"/>
    </row>
    <row r="14" spans="1:14" ht="14.25" customHeight="1" outlineLevel="1">
      <c r="A14" s="84"/>
      <c r="B14" s="63" t="s">
        <v>26</v>
      </c>
      <c r="I14" s="85">
        <v>5</v>
      </c>
      <c r="J14" s="85"/>
      <c r="K14" s="98">
        <v>24147074</v>
      </c>
      <c r="L14" s="88"/>
      <c r="M14" s="98">
        <v>22913059</v>
      </c>
    </row>
    <row r="15" spans="1:14" ht="14.25" customHeight="1" outlineLevel="1">
      <c r="A15" s="84"/>
      <c r="B15" s="63" t="s">
        <v>12</v>
      </c>
      <c r="I15" s="85">
        <v>8</v>
      </c>
      <c r="J15" s="85"/>
      <c r="K15" s="98">
        <v>5090329</v>
      </c>
      <c r="L15" s="88"/>
      <c r="M15" s="98">
        <v>648897</v>
      </c>
      <c r="N15" s="75"/>
    </row>
    <row r="16" spans="1:14" ht="29.1" customHeight="1" outlineLevel="1">
      <c r="A16" s="84"/>
      <c r="B16" s="143" t="s">
        <v>52</v>
      </c>
      <c r="C16" s="143"/>
      <c r="D16" s="143"/>
      <c r="E16" s="143"/>
      <c r="F16" s="143"/>
      <c r="G16" s="143"/>
      <c r="H16" s="143"/>
      <c r="I16" s="85">
        <v>8</v>
      </c>
      <c r="J16" s="85"/>
      <c r="K16" s="98">
        <v>23107820</v>
      </c>
      <c r="L16" s="137"/>
      <c r="M16" s="98">
        <v>32045099.600000001</v>
      </c>
      <c r="N16" s="75"/>
    </row>
    <row r="17" spans="1:14" ht="14.25" customHeight="1" outlineLevel="1">
      <c r="A17" s="84"/>
      <c r="B17" s="63" t="s">
        <v>35</v>
      </c>
      <c r="I17" s="85">
        <v>9</v>
      </c>
      <c r="J17" s="85"/>
      <c r="K17" s="98">
        <v>9531682</v>
      </c>
      <c r="L17" s="88"/>
      <c r="M17" s="98">
        <v>2154721</v>
      </c>
      <c r="N17" s="75"/>
    </row>
    <row r="18" spans="1:14" ht="14.25" customHeight="1" outlineLevel="1">
      <c r="A18" s="84"/>
      <c r="B18" s="63" t="s">
        <v>70</v>
      </c>
      <c r="I18" s="87">
        <v>10</v>
      </c>
      <c r="J18" s="87"/>
      <c r="K18" s="98">
        <v>9506111</v>
      </c>
      <c r="L18" s="88"/>
      <c r="M18" s="98">
        <f>9533177+9500000</f>
        <v>19033177</v>
      </c>
      <c r="N18" s="75"/>
    </row>
    <row r="19" spans="1:14" ht="14.25" customHeight="1" outlineLevel="1">
      <c r="A19" s="84"/>
      <c r="B19" s="63" t="s">
        <v>3</v>
      </c>
      <c r="I19" s="87">
        <v>11</v>
      </c>
      <c r="J19" s="87"/>
      <c r="K19" s="99">
        <v>1704466</v>
      </c>
      <c r="L19" s="88"/>
      <c r="M19" s="99">
        <v>1950533</v>
      </c>
      <c r="N19" s="89"/>
    </row>
    <row r="20" spans="1:14" ht="14.25" customHeight="1">
      <c r="A20" s="144" t="s">
        <v>28</v>
      </c>
      <c r="B20" s="144"/>
      <c r="C20" s="144"/>
      <c r="D20" s="144"/>
      <c r="E20" s="144"/>
      <c r="F20" s="144"/>
      <c r="G20" s="144"/>
      <c r="H20" s="144"/>
      <c r="I20" s="90"/>
      <c r="J20" s="90"/>
      <c r="K20" s="99">
        <f>SUM(K13:K19)</f>
        <v>90102515</v>
      </c>
      <c r="L20" s="131"/>
      <c r="M20" s="99">
        <f>SUM(M13:M19)</f>
        <v>86820430.599999994</v>
      </c>
      <c r="N20" s="89"/>
    </row>
    <row r="21" spans="1:14" ht="14.25" customHeight="1">
      <c r="A21" s="91"/>
      <c r="I21" s="90"/>
      <c r="J21" s="90"/>
      <c r="K21" s="98"/>
      <c r="L21" s="88"/>
      <c r="M21" s="98"/>
      <c r="N21" s="89"/>
    </row>
    <row r="22" spans="1:14" s="91" customFormat="1" ht="14.25" customHeight="1">
      <c r="A22" s="63" t="s">
        <v>27</v>
      </c>
      <c r="B22" s="63"/>
      <c r="I22" s="92"/>
      <c r="J22" s="92"/>
      <c r="K22" s="98"/>
      <c r="L22" s="132"/>
      <c r="M22" s="98"/>
    </row>
    <row r="23" spans="1:14" s="112" customFormat="1" ht="23.45" customHeight="1" outlineLevel="1">
      <c r="A23" s="109"/>
      <c r="B23" s="145" t="s">
        <v>53</v>
      </c>
      <c r="C23" s="145"/>
      <c r="D23" s="145"/>
      <c r="E23" s="145"/>
      <c r="F23" s="145"/>
      <c r="G23" s="145"/>
      <c r="H23" s="145"/>
      <c r="I23" s="90">
        <v>8</v>
      </c>
      <c r="J23" s="90"/>
      <c r="K23" s="98">
        <v>386650441</v>
      </c>
      <c r="L23" s="137"/>
      <c r="M23" s="98">
        <v>398271574</v>
      </c>
      <c r="N23" s="111"/>
    </row>
    <row r="24" spans="1:14" s="91" customFormat="1" ht="14.25" customHeight="1" outlineLevel="1">
      <c r="A24" s="63"/>
      <c r="B24" s="63" t="s">
        <v>33</v>
      </c>
      <c r="I24" s="90">
        <v>6</v>
      </c>
      <c r="J24" s="90"/>
      <c r="K24" s="98">
        <v>2974779</v>
      </c>
      <c r="L24" s="132"/>
      <c r="M24" s="98">
        <v>2974779</v>
      </c>
    </row>
    <row r="25" spans="1:14" s="91" customFormat="1" ht="14.25" customHeight="1" outlineLevel="1">
      <c r="A25" s="63"/>
      <c r="B25" s="63" t="s">
        <v>86</v>
      </c>
      <c r="I25" s="90">
        <v>7</v>
      </c>
      <c r="J25" s="90"/>
      <c r="K25" s="98">
        <v>43055058</v>
      </c>
      <c r="L25" s="132"/>
      <c r="M25" s="98">
        <v>0</v>
      </c>
    </row>
    <row r="26" spans="1:14" s="91" customFormat="1" ht="14.25" customHeight="1" outlineLevel="1">
      <c r="A26" s="84"/>
      <c r="B26" s="63" t="s">
        <v>70</v>
      </c>
      <c r="C26" s="63"/>
      <c r="D26" s="63"/>
      <c r="E26" s="63"/>
      <c r="F26" s="63"/>
      <c r="G26" s="63"/>
      <c r="H26" s="63"/>
      <c r="I26" s="87">
        <v>10</v>
      </c>
      <c r="J26" s="87"/>
      <c r="K26" s="98">
        <v>10666075</v>
      </c>
      <c r="L26" s="88"/>
      <c r="M26" s="98">
        <f>10679771-9500000</f>
        <v>1179771</v>
      </c>
    </row>
    <row r="27" spans="1:14" ht="14.25" customHeight="1" outlineLevel="1">
      <c r="A27" s="66"/>
      <c r="B27" s="66" t="s">
        <v>54</v>
      </c>
      <c r="I27" s="90">
        <v>12</v>
      </c>
      <c r="J27" s="90"/>
      <c r="K27" s="98">
        <f>28883486-8134074</f>
        <v>20749412</v>
      </c>
      <c r="L27" s="88"/>
      <c r="M27" s="98">
        <v>17030515</v>
      </c>
      <c r="N27" s="86"/>
    </row>
    <row r="28" spans="1:14" ht="14.25" customHeight="1" outlineLevel="1">
      <c r="A28" s="66"/>
      <c r="B28" s="66" t="s">
        <v>55</v>
      </c>
      <c r="I28" s="90">
        <v>13</v>
      </c>
      <c r="J28" s="90"/>
      <c r="K28" s="98">
        <v>221181689</v>
      </c>
      <c r="L28" s="88"/>
      <c r="M28" s="98">
        <v>249669422</v>
      </c>
    </row>
    <row r="29" spans="1:14" ht="14.25" customHeight="1" outlineLevel="1">
      <c r="A29" s="66"/>
      <c r="B29" s="66" t="s">
        <v>34</v>
      </c>
      <c r="I29" s="90">
        <v>14</v>
      </c>
      <c r="J29" s="90"/>
      <c r="K29" s="99">
        <v>1663826</v>
      </c>
      <c r="L29" s="88"/>
      <c r="M29" s="99">
        <v>1271409.9000000001</v>
      </c>
    </row>
    <row r="30" spans="1:14" ht="14.25" customHeight="1">
      <c r="A30" s="144" t="s">
        <v>29</v>
      </c>
      <c r="B30" s="144"/>
      <c r="C30" s="144"/>
      <c r="D30" s="144"/>
      <c r="E30" s="144"/>
      <c r="F30" s="144"/>
      <c r="G30" s="144"/>
      <c r="H30" s="144"/>
      <c r="I30" s="90"/>
      <c r="J30" s="90"/>
      <c r="K30" s="99">
        <f>SUM(K23:K29)</f>
        <v>686941280</v>
      </c>
      <c r="L30" s="88"/>
      <c r="M30" s="99">
        <f>SUM(M23:M29)</f>
        <v>670397470.89999998</v>
      </c>
    </row>
    <row r="31" spans="1:14" ht="14.25" customHeight="1" thickBot="1">
      <c r="A31" s="144" t="s">
        <v>56</v>
      </c>
      <c r="B31" s="144"/>
      <c r="C31" s="144"/>
      <c r="D31" s="144"/>
      <c r="E31" s="144"/>
      <c r="F31" s="144"/>
      <c r="G31" s="144"/>
      <c r="H31" s="144"/>
      <c r="I31" s="90"/>
      <c r="J31" s="90"/>
      <c r="K31" s="101">
        <f>+K20+K30</f>
        <v>777043795</v>
      </c>
      <c r="L31" s="88"/>
      <c r="M31" s="101">
        <f>+M20+M30</f>
        <v>757217901.5</v>
      </c>
      <c r="N31" s="89"/>
    </row>
    <row r="32" spans="1:14" ht="14.25" customHeight="1" thickTop="1">
      <c r="A32" s="91"/>
      <c r="I32" s="90"/>
      <c r="J32" s="90"/>
      <c r="K32" s="98"/>
      <c r="L32" s="88"/>
      <c r="M32" s="98"/>
    </row>
    <row r="33" spans="1:13" ht="14.25" customHeight="1">
      <c r="A33" s="94" t="s">
        <v>57</v>
      </c>
      <c r="I33" s="90"/>
      <c r="J33" s="90"/>
      <c r="K33" s="98"/>
      <c r="L33" s="86"/>
      <c r="M33" s="98"/>
    </row>
    <row r="34" spans="1:13" ht="14.25" customHeight="1">
      <c r="A34" s="63" t="s">
        <v>30</v>
      </c>
      <c r="I34" s="90"/>
      <c r="J34" s="90"/>
      <c r="K34" s="98"/>
      <c r="L34" s="86"/>
      <c r="M34" s="98"/>
    </row>
    <row r="35" spans="1:13" ht="14.25" customHeight="1" outlineLevel="1">
      <c r="B35" s="63" t="s">
        <v>4</v>
      </c>
      <c r="I35" s="90"/>
      <c r="J35" s="90"/>
      <c r="K35" s="98">
        <v>1544684</v>
      </c>
      <c r="L35" s="133"/>
      <c r="M35" s="98">
        <v>4428968</v>
      </c>
    </row>
    <row r="36" spans="1:13" ht="14.25" customHeight="1" outlineLevel="1">
      <c r="B36" s="63" t="s">
        <v>89</v>
      </c>
      <c r="I36" s="90">
        <v>15</v>
      </c>
      <c r="J36" s="90"/>
      <c r="K36" s="136">
        <v>0</v>
      </c>
      <c r="L36" s="86"/>
      <c r="M36" s="98">
        <v>17200000</v>
      </c>
    </row>
    <row r="37" spans="1:13" ht="14.25" customHeight="1" outlineLevel="1">
      <c r="A37" s="84"/>
      <c r="B37" s="63" t="s">
        <v>36</v>
      </c>
      <c r="I37" s="90">
        <v>14</v>
      </c>
      <c r="J37" s="90"/>
      <c r="K37" s="98">
        <v>17564475</v>
      </c>
      <c r="L37" s="86"/>
      <c r="M37" s="98">
        <v>17744242</v>
      </c>
    </row>
    <row r="38" spans="1:13" ht="14.25" customHeight="1" outlineLevel="1">
      <c r="A38" s="84"/>
      <c r="B38" s="63" t="s">
        <v>74</v>
      </c>
      <c r="I38" s="90">
        <v>8</v>
      </c>
      <c r="J38" s="90"/>
      <c r="K38" s="98">
        <f>10309533-8134074</f>
        <v>2175459</v>
      </c>
      <c r="L38" s="86"/>
      <c r="M38" s="98">
        <v>8383848.3300000001</v>
      </c>
    </row>
    <row r="39" spans="1:13" ht="14.25" customHeight="1" outlineLevel="1">
      <c r="A39" s="84"/>
      <c r="B39" s="63" t="s">
        <v>23</v>
      </c>
      <c r="I39" s="90" t="s">
        <v>87</v>
      </c>
      <c r="J39" s="90"/>
      <c r="K39" s="98">
        <v>21090088</v>
      </c>
      <c r="L39" s="86"/>
      <c r="M39" s="98">
        <v>15523971.199999999</v>
      </c>
    </row>
    <row r="40" spans="1:13" ht="14.25" customHeight="1" outlineLevel="1">
      <c r="A40" s="84"/>
      <c r="B40" s="63" t="s">
        <v>69</v>
      </c>
      <c r="I40" s="90">
        <v>16</v>
      </c>
      <c r="J40" s="90"/>
      <c r="K40" s="98">
        <v>13050762</v>
      </c>
      <c r="L40" s="86"/>
      <c r="M40" s="98">
        <v>12076562.799999999</v>
      </c>
    </row>
    <row r="41" spans="1:13" ht="14.25" customHeight="1" outlineLevel="1">
      <c r="A41" s="84"/>
      <c r="B41" s="63" t="s">
        <v>37</v>
      </c>
      <c r="I41" s="90">
        <v>17</v>
      </c>
      <c r="J41" s="90"/>
      <c r="K41" s="99">
        <v>7686652</v>
      </c>
      <c r="L41" s="88"/>
      <c r="M41" s="99">
        <v>11009880.1</v>
      </c>
    </row>
    <row r="42" spans="1:13" ht="14.25" customHeight="1">
      <c r="A42" s="144" t="s">
        <v>31</v>
      </c>
      <c r="B42" s="144"/>
      <c r="C42" s="144"/>
      <c r="D42" s="144"/>
      <c r="E42" s="144"/>
      <c r="F42" s="144"/>
      <c r="G42" s="144"/>
      <c r="H42" s="144"/>
      <c r="I42" s="90"/>
      <c r="J42" s="90"/>
      <c r="K42" s="100">
        <f>SUM(K35:K41)</f>
        <v>63112120</v>
      </c>
      <c r="L42" s="88"/>
      <c r="M42" s="100">
        <f>SUM(M35:M41)</f>
        <v>86367472.429999992</v>
      </c>
    </row>
    <row r="43" spans="1:13" ht="14.25" customHeight="1">
      <c r="A43" s="91"/>
      <c r="I43" s="90"/>
      <c r="J43" s="90"/>
      <c r="K43" s="98"/>
      <c r="L43" s="88"/>
      <c r="M43" s="98"/>
    </row>
    <row r="44" spans="1:13" ht="14.25" customHeight="1">
      <c r="A44" s="91" t="s">
        <v>32</v>
      </c>
      <c r="I44" s="90"/>
      <c r="J44" s="90"/>
      <c r="K44" s="98"/>
      <c r="L44" s="88"/>
      <c r="M44" s="98"/>
    </row>
    <row r="45" spans="1:13" ht="14.25" customHeight="1" outlineLevel="1">
      <c r="B45" s="63" t="s">
        <v>58</v>
      </c>
      <c r="I45" s="93">
        <v>18</v>
      </c>
      <c r="J45" s="90"/>
      <c r="K45" s="98">
        <v>3320883</v>
      </c>
      <c r="L45" s="88"/>
      <c r="M45" s="98">
        <v>2855259</v>
      </c>
    </row>
    <row r="46" spans="1:13" s="66" customFormat="1" ht="24.95" customHeight="1" outlineLevel="1">
      <c r="B46" s="145" t="s">
        <v>71</v>
      </c>
      <c r="C46" s="145"/>
      <c r="D46" s="145"/>
      <c r="E46" s="145"/>
      <c r="F46" s="145"/>
      <c r="G46" s="145"/>
      <c r="H46" s="145"/>
      <c r="I46" s="90">
        <v>16</v>
      </c>
      <c r="J46" s="90"/>
      <c r="K46" s="98">
        <v>236163524</v>
      </c>
      <c r="L46" s="137"/>
      <c r="M46" s="98">
        <v>249214285</v>
      </c>
    </row>
    <row r="47" spans="1:13" ht="14.25" customHeight="1" outlineLevel="1">
      <c r="B47" s="63" t="s">
        <v>59</v>
      </c>
      <c r="I47" s="93">
        <v>14</v>
      </c>
      <c r="J47" s="90"/>
      <c r="K47" s="98">
        <v>7358279</v>
      </c>
      <c r="L47" s="88"/>
      <c r="M47" s="98">
        <v>7092801</v>
      </c>
    </row>
    <row r="48" spans="1:13" ht="14.25" customHeight="1" outlineLevel="1">
      <c r="B48" s="63" t="s">
        <v>36</v>
      </c>
      <c r="C48" s="128"/>
      <c r="D48" s="128"/>
      <c r="E48" s="128"/>
      <c r="F48" s="128"/>
      <c r="G48" s="128"/>
      <c r="H48" s="128"/>
      <c r="I48" s="93">
        <v>14</v>
      </c>
      <c r="J48" s="90"/>
      <c r="K48" s="136">
        <v>0</v>
      </c>
      <c r="L48" s="88"/>
      <c r="M48" s="98">
        <v>21262347</v>
      </c>
    </row>
    <row r="49" spans="1:14" ht="14.25" customHeight="1" outlineLevel="1">
      <c r="B49" s="63" t="s">
        <v>23</v>
      </c>
      <c r="C49" s="128"/>
      <c r="D49" s="128"/>
      <c r="E49" s="128"/>
      <c r="F49" s="128"/>
      <c r="G49" s="128"/>
      <c r="H49" s="128"/>
      <c r="I49" s="93" t="s">
        <v>87</v>
      </c>
      <c r="J49" s="90"/>
      <c r="K49" s="136">
        <v>0</v>
      </c>
      <c r="L49" s="88"/>
      <c r="M49" s="98">
        <v>10000000</v>
      </c>
    </row>
    <row r="50" spans="1:14" ht="14.25" customHeight="1" outlineLevel="1">
      <c r="B50" s="63" t="s">
        <v>74</v>
      </c>
      <c r="I50" s="93">
        <v>8</v>
      </c>
      <c r="J50" s="90"/>
      <c r="K50" s="136">
        <v>0</v>
      </c>
      <c r="L50" s="86"/>
      <c r="M50" s="99">
        <v>1815810</v>
      </c>
    </row>
    <row r="51" spans="1:14" ht="14.25" customHeight="1">
      <c r="A51" s="144" t="s">
        <v>38</v>
      </c>
      <c r="B51" s="144"/>
      <c r="C51" s="144"/>
      <c r="D51" s="144"/>
      <c r="E51" s="144"/>
      <c r="F51" s="144"/>
      <c r="G51" s="144"/>
      <c r="H51" s="144"/>
      <c r="I51" s="90"/>
      <c r="J51" s="90"/>
      <c r="K51" s="100">
        <f>SUM(K45:K50)</f>
        <v>246842686</v>
      </c>
      <c r="L51" s="86"/>
      <c r="M51" s="100">
        <f>SUM(M45:M50)</f>
        <v>292240502</v>
      </c>
    </row>
    <row r="52" spans="1:14" ht="14.25" customHeight="1">
      <c r="A52" s="144" t="s">
        <v>60</v>
      </c>
      <c r="B52" s="144"/>
      <c r="C52" s="144"/>
      <c r="D52" s="144"/>
      <c r="E52" s="144"/>
      <c r="F52" s="144"/>
      <c r="G52" s="144"/>
      <c r="H52" s="144"/>
      <c r="I52" s="90"/>
      <c r="J52" s="90"/>
      <c r="K52" s="99">
        <f>+K42+K51</f>
        <v>309954806</v>
      </c>
      <c r="L52" s="88"/>
      <c r="M52" s="99">
        <f>+M42+M51</f>
        <v>378607974.43000001</v>
      </c>
      <c r="N52" s="86"/>
    </row>
    <row r="53" spans="1:14" ht="14.25" customHeight="1">
      <c r="A53" s="84"/>
      <c r="I53" s="90"/>
      <c r="J53" s="90"/>
      <c r="K53" s="98"/>
      <c r="L53" s="88"/>
      <c r="M53" s="98"/>
    </row>
    <row r="54" spans="1:14" ht="14.25" customHeight="1">
      <c r="A54" s="129" t="s">
        <v>5</v>
      </c>
      <c r="I54" s="90"/>
      <c r="J54" s="90"/>
      <c r="K54" s="98"/>
      <c r="L54" s="88"/>
      <c r="M54" s="98"/>
    </row>
    <row r="55" spans="1:14" ht="14.25" customHeight="1" outlineLevel="1">
      <c r="B55" s="63" t="s">
        <v>88</v>
      </c>
      <c r="I55" s="90"/>
      <c r="J55" s="90"/>
      <c r="K55" s="98"/>
      <c r="L55" s="88"/>
      <c r="M55" s="98"/>
    </row>
    <row r="56" spans="1:14" ht="14.25" customHeight="1" outlineLevel="1">
      <c r="A56" s="84"/>
      <c r="B56" s="63" t="s">
        <v>68</v>
      </c>
      <c r="I56" s="90">
        <v>19</v>
      </c>
      <c r="J56" s="90"/>
      <c r="K56" s="98">
        <v>370394930</v>
      </c>
      <c r="L56" s="88"/>
      <c r="M56" s="98">
        <v>292894930</v>
      </c>
    </row>
    <row r="57" spans="1:14" ht="14.25" customHeight="1" outlineLevel="1">
      <c r="B57" s="66" t="s">
        <v>39</v>
      </c>
      <c r="I57" s="90">
        <v>20</v>
      </c>
      <c r="J57" s="90"/>
      <c r="K57" s="98">
        <v>62856800</v>
      </c>
      <c r="L57" s="88"/>
      <c r="M57" s="98">
        <v>58578986</v>
      </c>
    </row>
    <row r="58" spans="1:14" ht="14.25" customHeight="1" outlineLevel="1">
      <c r="B58" s="66" t="s">
        <v>13</v>
      </c>
      <c r="C58" s="69"/>
      <c r="I58" s="90">
        <v>20</v>
      </c>
      <c r="J58" s="90"/>
      <c r="K58" s="99">
        <v>33837259</v>
      </c>
      <c r="L58" s="88"/>
      <c r="M58" s="99">
        <v>27136012</v>
      </c>
    </row>
    <row r="59" spans="1:14" ht="14.25" customHeight="1">
      <c r="A59" s="144" t="s">
        <v>41</v>
      </c>
      <c r="B59" s="144"/>
      <c r="C59" s="144"/>
      <c r="D59" s="144"/>
      <c r="E59" s="144"/>
      <c r="F59" s="144"/>
      <c r="G59" s="144"/>
      <c r="H59" s="144"/>
      <c r="I59" s="90"/>
      <c r="J59" s="90"/>
      <c r="K59" s="100">
        <f>SUM(K56:K58)</f>
        <v>467088989</v>
      </c>
      <c r="L59" s="88"/>
      <c r="M59" s="100">
        <f>SUM(M56:M58)</f>
        <v>378609928</v>
      </c>
    </row>
    <row r="60" spans="1:14" ht="14.25" customHeight="1" thickBot="1">
      <c r="A60" s="144" t="s">
        <v>40</v>
      </c>
      <c r="B60" s="144"/>
      <c r="C60" s="144"/>
      <c r="D60" s="144"/>
      <c r="E60" s="144"/>
      <c r="F60" s="144"/>
      <c r="G60" s="144"/>
      <c r="H60" s="144"/>
      <c r="I60" s="90"/>
      <c r="J60" s="90"/>
      <c r="K60" s="101">
        <f>+K52+K59</f>
        <v>777043795</v>
      </c>
      <c r="L60" s="88"/>
      <c r="M60" s="101">
        <f>+M52+M59</f>
        <v>757217902.43000007</v>
      </c>
      <c r="N60" s="86"/>
    </row>
    <row r="61" spans="1:14" ht="14.25" customHeight="1" thickTop="1">
      <c r="A61" s="129"/>
      <c r="B61" s="129"/>
      <c r="C61" s="129"/>
      <c r="D61" s="129"/>
      <c r="E61" s="129"/>
      <c r="F61" s="129"/>
      <c r="G61" s="129"/>
      <c r="H61" s="129"/>
      <c r="I61" s="90"/>
      <c r="J61" s="90"/>
      <c r="K61" s="98"/>
      <c r="L61" s="88"/>
      <c r="M61" s="98"/>
      <c r="N61" s="86"/>
    </row>
    <row r="62" spans="1:14" ht="14.25" customHeight="1">
      <c r="A62" s="129"/>
      <c r="B62" s="129"/>
      <c r="C62" s="129"/>
      <c r="D62" s="129"/>
      <c r="E62" s="129"/>
      <c r="F62" s="129"/>
      <c r="G62" s="129"/>
      <c r="H62" s="129"/>
      <c r="I62" s="90"/>
      <c r="J62" s="90"/>
      <c r="K62" s="98"/>
      <c r="L62" s="88"/>
      <c r="M62" s="98"/>
      <c r="N62" s="86"/>
    </row>
    <row r="63" spans="1:14" ht="5.65" customHeight="1">
      <c r="A63" s="129"/>
      <c r="B63" s="129"/>
      <c r="C63" s="129"/>
      <c r="D63" s="129"/>
      <c r="E63" s="129"/>
      <c r="F63" s="129"/>
      <c r="G63" s="129"/>
      <c r="H63" s="129"/>
      <c r="I63" s="90"/>
      <c r="J63" s="90"/>
      <c r="K63" s="98"/>
      <c r="L63" s="88"/>
      <c r="M63" s="98"/>
      <c r="N63" s="86"/>
    </row>
    <row r="64" spans="1:14" ht="14.25" customHeight="1">
      <c r="A64" s="102" t="s">
        <v>90</v>
      </c>
      <c r="B64" s="129"/>
      <c r="C64" s="129"/>
      <c r="D64" s="129"/>
      <c r="E64" s="129"/>
      <c r="F64" s="129"/>
      <c r="G64" s="129"/>
      <c r="H64" s="129"/>
      <c r="I64" s="90"/>
      <c r="J64" s="90"/>
      <c r="K64" s="98"/>
      <c r="L64" s="88"/>
      <c r="M64" s="98"/>
      <c r="N64" s="86"/>
    </row>
    <row r="65" spans="1:13" ht="43.7" customHeight="1" thickBot="1">
      <c r="L65" s="86"/>
    </row>
    <row r="66" spans="1:13" ht="13.9" customHeight="1" thickTop="1">
      <c r="A66" s="76"/>
      <c r="B66" s="76"/>
      <c r="C66" s="76"/>
      <c r="D66" s="76"/>
      <c r="E66" s="76"/>
      <c r="F66" s="76"/>
      <c r="G66" s="76"/>
      <c r="H66" s="76"/>
      <c r="I66" s="95"/>
      <c r="J66" s="95"/>
      <c r="K66" s="96"/>
      <c r="L66" s="97"/>
      <c r="M66" s="96"/>
    </row>
  </sheetData>
  <mergeCells count="11">
    <mergeCell ref="B16:H16"/>
    <mergeCell ref="A59:H59"/>
    <mergeCell ref="A60:H60"/>
    <mergeCell ref="A52:H52"/>
    <mergeCell ref="A20:H20"/>
    <mergeCell ref="A30:H30"/>
    <mergeCell ref="A31:H31"/>
    <mergeCell ref="B23:H23"/>
    <mergeCell ref="A42:H42"/>
    <mergeCell ref="A51:H51"/>
    <mergeCell ref="B46:H46"/>
  </mergeCells>
  <phoneticPr fontId="9" type="noConversion"/>
  <printOptions horizontalCentered="1"/>
  <pageMargins left="0.59055118110236227" right="0.59055118110236227" top="0.5" bottom="0.16" header="0.19685039370078741" footer="0.42"/>
  <pageSetup scale="75" firstPageNumber="2" orientation="portrait" useFirstPageNumber="1" r:id="rId1"/>
  <headerFooter alignWithMargins="0">
    <oddFooter xml:space="preserve">&amp;C&amp;"Univers for KPMG,Regular"4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showGridLines="0" zoomScale="115" zoomScaleNormal="115" workbookViewId="0">
      <selection activeCell="H26" sqref="H26"/>
    </sheetView>
  </sheetViews>
  <sheetFormatPr baseColWidth="10" defaultColWidth="10.7109375" defaultRowHeight="14.85" customHeight="1"/>
  <cols>
    <col min="1" max="1" width="1.140625" style="4" customWidth="1"/>
    <col min="2" max="2" width="1.7109375" style="4" customWidth="1"/>
    <col min="3" max="3" width="2" style="4" customWidth="1"/>
    <col min="4" max="4" width="1.7109375" style="4" customWidth="1"/>
    <col min="5" max="5" width="1.42578125" style="4" customWidth="1"/>
    <col min="6" max="6" width="1.7109375" style="4" customWidth="1"/>
    <col min="7" max="7" width="1.42578125" style="4" customWidth="1"/>
    <col min="8" max="8" width="51.140625" style="4" customWidth="1"/>
    <col min="9" max="9" width="6.7109375" style="3" customWidth="1"/>
    <col min="10" max="10" width="4.7109375" style="3" customWidth="1"/>
    <col min="11" max="11" width="13.7109375" style="4" customWidth="1"/>
    <col min="12" max="12" width="3.7109375" style="4" customWidth="1"/>
    <col min="13" max="13" width="13.7109375" style="4" customWidth="1"/>
    <col min="14" max="14" width="5.7109375" style="4" customWidth="1"/>
    <col min="15" max="15" width="14.85546875" style="4" bestFit="1" customWidth="1"/>
    <col min="16" max="16" width="3.85546875" style="4" customWidth="1"/>
    <col min="17" max="18" width="15.5703125" style="4" bestFit="1" customWidth="1"/>
    <col min="19" max="16384" width="10.7109375" style="4"/>
  </cols>
  <sheetData>
    <row r="1" spans="1:19" ht="15.2" customHeight="1">
      <c r="A1" s="1" t="s">
        <v>43</v>
      </c>
      <c r="B1" s="2"/>
      <c r="C1" s="2"/>
      <c r="D1" s="2"/>
      <c r="E1" s="2"/>
      <c r="F1" s="2"/>
      <c r="G1" s="2"/>
      <c r="H1" s="2"/>
    </row>
    <row r="2" spans="1:19" ht="15.2" customHeight="1">
      <c r="A2" s="1" t="str">
        <f>Balance!A2</f>
        <v>(Compañía Salvadoreña)</v>
      </c>
      <c r="B2" s="2"/>
      <c r="C2" s="2"/>
      <c r="D2" s="2"/>
      <c r="E2" s="2"/>
      <c r="F2" s="2"/>
      <c r="G2" s="2"/>
      <c r="H2" s="2"/>
    </row>
    <row r="3" spans="1:19" ht="15.2" customHeight="1">
      <c r="A3" s="5" t="s">
        <v>0</v>
      </c>
      <c r="B3" s="2"/>
      <c r="C3" s="2"/>
      <c r="D3" s="2"/>
      <c r="E3" s="2"/>
      <c r="F3" s="2"/>
      <c r="G3" s="2"/>
      <c r="H3" s="2"/>
    </row>
    <row r="4" spans="1:19" ht="9.4" customHeight="1">
      <c r="A4" s="5"/>
      <c r="B4" s="2"/>
      <c r="C4" s="2"/>
      <c r="D4" s="2"/>
      <c r="E4" s="2"/>
      <c r="F4" s="2"/>
      <c r="G4" s="2"/>
      <c r="H4" s="2"/>
    </row>
    <row r="5" spans="1:19" ht="15.2" customHeight="1">
      <c r="A5" s="6" t="s">
        <v>77</v>
      </c>
    </row>
    <row r="6" spans="1:19" ht="8.25" customHeight="1">
      <c r="A6" s="2"/>
    </row>
    <row r="7" spans="1:19" ht="15.2" customHeight="1">
      <c r="A7" s="5" t="s">
        <v>81</v>
      </c>
      <c r="B7" s="2"/>
      <c r="C7" s="2"/>
      <c r="D7" s="2"/>
      <c r="E7" s="2"/>
      <c r="F7" s="2"/>
      <c r="G7" s="2"/>
      <c r="H7" s="2"/>
    </row>
    <row r="8" spans="1:19" s="138" customFormat="1" ht="19.7" customHeight="1" thickBot="1">
      <c r="A8" s="138" t="str">
        <f>Balance!A8</f>
        <v>(Con cifras correspondientes de 2016)</v>
      </c>
      <c r="I8" s="139"/>
      <c r="J8" s="140"/>
    </row>
    <row r="9" spans="1:19" ht="14.85" customHeight="1" thickTop="1">
      <c r="A9" s="8"/>
      <c r="B9" s="8"/>
      <c r="C9" s="8"/>
      <c r="D9" s="8"/>
      <c r="E9" s="8"/>
      <c r="F9" s="8"/>
      <c r="G9" s="8"/>
      <c r="H9" s="8"/>
      <c r="I9" s="9"/>
      <c r="J9" s="9"/>
      <c r="K9" s="8"/>
      <c r="L9" s="8"/>
      <c r="M9" s="8"/>
    </row>
    <row r="10" spans="1:19" ht="14.85" customHeight="1">
      <c r="A10" s="10"/>
      <c r="B10" s="2"/>
      <c r="C10" s="2"/>
      <c r="D10" s="2"/>
      <c r="E10" s="2"/>
      <c r="F10" s="2"/>
      <c r="G10" s="2"/>
      <c r="H10" s="2"/>
      <c r="I10" s="11" t="s">
        <v>2</v>
      </c>
      <c r="J10" s="12"/>
      <c r="K10" s="13">
        <f>+Balance!K10</f>
        <v>2017</v>
      </c>
      <c r="L10" s="14"/>
      <c r="M10" s="13">
        <f>+Balance!M10</f>
        <v>2016</v>
      </c>
      <c r="O10" s="15"/>
      <c r="P10" s="15"/>
      <c r="Q10" s="15"/>
    </row>
    <row r="11" spans="1:19" ht="14.85" customHeight="1">
      <c r="A11" s="10"/>
      <c r="B11" s="2"/>
      <c r="C11" s="2"/>
      <c r="D11" s="2"/>
      <c r="E11" s="2"/>
      <c r="F11" s="2"/>
      <c r="G11" s="2"/>
      <c r="H11" s="2"/>
      <c r="I11" s="11"/>
      <c r="J11" s="12"/>
      <c r="K11" s="16" t="s">
        <v>14</v>
      </c>
      <c r="L11" s="17"/>
      <c r="M11" s="16" t="s">
        <v>14</v>
      </c>
      <c r="O11" s="15"/>
      <c r="P11" s="15"/>
      <c r="Q11" s="15"/>
    </row>
    <row r="12" spans="1:19" ht="14.85" customHeight="1">
      <c r="A12" s="10"/>
      <c r="B12" s="2"/>
      <c r="C12" s="2"/>
      <c r="D12" s="2"/>
      <c r="E12" s="2"/>
      <c r="F12" s="2"/>
      <c r="G12" s="2"/>
      <c r="H12" s="2"/>
      <c r="I12" s="11"/>
      <c r="J12" s="12"/>
      <c r="K12" s="16"/>
      <c r="L12" s="17"/>
      <c r="M12" s="16"/>
      <c r="O12" s="15"/>
      <c r="P12" s="15"/>
      <c r="Q12" s="15"/>
      <c r="R12" s="15"/>
      <c r="S12" s="15"/>
    </row>
    <row r="13" spans="1:19" ht="14.85" customHeight="1">
      <c r="A13" s="147" t="s">
        <v>61</v>
      </c>
      <c r="B13" s="147"/>
      <c r="C13" s="147"/>
      <c r="D13" s="147"/>
      <c r="E13" s="147"/>
      <c r="F13" s="147"/>
      <c r="G13" s="147"/>
      <c r="H13" s="147"/>
      <c r="I13" s="18">
        <v>21</v>
      </c>
      <c r="J13" s="19" t="s">
        <v>44</v>
      </c>
      <c r="K13" s="20">
        <v>150447398</v>
      </c>
      <c r="L13" s="21"/>
      <c r="M13" s="20">
        <v>121978939</v>
      </c>
      <c r="O13" s="115"/>
      <c r="P13" s="21"/>
      <c r="Q13" s="116"/>
      <c r="R13" s="113"/>
      <c r="S13" s="113"/>
    </row>
    <row r="14" spans="1:19" ht="14.85" customHeight="1">
      <c r="A14" s="147" t="s">
        <v>11</v>
      </c>
      <c r="B14" s="147"/>
      <c r="C14" s="147"/>
      <c r="D14" s="147"/>
      <c r="E14" s="147"/>
      <c r="F14" s="147"/>
      <c r="G14" s="147"/>
      <c r="H14" s="147"/>
      <c r="I14" s="18">
        <v>22</v>
      </c>
      <c r="J14" s="19"/>
      <c r="K14" s="22">
        <v>-56518765</v>
      </c>
      <c r="L14" s="23"/>
      <c r="M14" s="22">
        <v>-55228892</v>
      </c>
      <c r="O14" s="117"/>
      <c r="P14" s="21"/>
      <c r="Q14" s="40"/>
      <c r="R14" s="113"/>
      <c r="S14" s="113"/>
    </row>
    <row r="15" spans="1:19" ht="16.149999999999999" customHeight="1">
      <c r="A15" s="146" t="s">
        <v>15</v>
      </c>
      <c r="B15" s="146"/>
      <c r="C15" s="146"/>
      <c r="D15" s="146"/>
      <c r="E15" s="146"/>
      <c r="F15" s="146"/>
      <c r="G15" s="146"/>
      <c r="H15" s="146"/>
      <c r="I15" s="18"/>
      <c r="J15" s="19"/>
      <c r="K15" s="24">
        <f>SUM(K13:K14)</f>
        <v>93928633</v>
      </c>
      <c r="L15" s="23"/>
      <c r="M15" s="24">
        <f>SUM(M13:M14)</f>
        <v>66750047</v>
      </c>
      <c r="O15" s="118"/>
      <c r="P15" s="23"/>
      <c r="Q15" s="23"/>
      <c r="R15" s="113"/>
      <c r="S15" s="113"/>
    </row>
    <row r="16" spans="1:19" ht="14.85" customHeight="1">
      <c r="A16" s="26"/>
      <c r="B16" s="27"/>
      <c r="C16" s="23"/>
      <c r="D16" s="23"/>
      <c r="E16" s="28"/>
      <c r="F16" s="23"/>
      <c r="G16" s="23"/>
      <c r="H16" s="23"/>
      <c r="I16" s="18"/>
      <c r="J16" s="19"/>
      <c r="K16" s="20"/>
      <c r="L16" s="23"/>
      <c r="M16" s="20"/>
      <c r="O16" s="15"/>
      <c r="P16" s="15"/>
      <c r="Q16" s="15"/>
      <c r="R16" s="113"/>
      <c r="S16" s="113"/>
    </row>
    <row r="17" spans="1:19" ht="14.85" customHeight="1">
      <c r="A17" s="26" t="s">
        <v>62</v>
      </c>
      <c r="B17" s="27"/>
      <c r="C17" s="23"/>
      <c r="D17" s="23"/>
      <c r="E17" s="28"/>
      <c r="F17" s="23"/>
      <c r="G17" s="23"/>
      <c r="H17" s="23"/>
      <c r="I17" s="18"/>
      <c r="J17" s="19"/>
      <c r="K17" s="20"/>
      <c r="L17" s="23"/>
      <c r="M17" s="20"/>
      <c r="O17" s="118"/>
      <c r="P17" s="23"/>
      <c r="Q17" s="23"/>
      <c r="R17" s="113"/>
      <c r="S17" s="113"/>
    </row>
    <row r="18" spans="1:19" ht="14.85" customHeight="1">
      <c r="A18" s="29" t="s">
        <v>6</v>
      </c>
      <c r="B18" s="2"/>
      <c r="C18" s="30"/>
      <c r="D18" s="30"/>
      <c r="E18" s="30"/>
      <c r="F18" s="30"/>
      <c r="G18" s="30"/>
      <c r="H18" s="30"/>
      <c r="I18" s="18">
        <v>23</v>
      </c>
      <c r="J18" s="19"/>
      <c r="K18" s="31">
        <f>-21951550-8535748</f>
        <v>-30487298</v>
      </c>
      <c r="L18" s="23"/>
      <c r="M18" s="31">
        <f>-18961690-27585</f>
        <v>-18989275</v>
      </c>
      <c r="O18" s="117"/>
      <c r="P18" s="21"/>
      <c r="Q18" s="40"/>
      <c r="R18" s="113"/>
      <c r="S18" s="113"/>
    </row>
    <row r="19" spans="1:19" ht="14.85" customHeight="1">
      <c r="A19" s="29" t="s">
        <v>7</v>
      </c>
      <c r="B19" s="2"/>
      <c r="C19" s="30"/>
      <c r="D19" s="30"/>
      <c r="E19" s="30"/>
      <c r="F19" s="30"/>
      <c r="G19" s="30"/>
      <c r="H19" s="30"/>
      <c r="I19" s="18">
        <v>24</v>
      </c>
      <c r="J19" s="19"/>
      <c r="K19" s="22">
        <v>-538832</v>
      </c>
      <c r="L19" s="23"/>
      <c r="M19" s="22">
        <v>-484667</v>
      </c>
      <c r="N19" s="32"/>
      <c r="O19" s="117"/>
      <c r="P19" s="21"/>
      <c r="Q19" s="40"/>
      <c r="R19" s="113"/>
      <c r="S19" s="113"/>
    </row>
    <row r="20" spans="1:19" ht="16.7" customHeight="1">
      <c r="A20" s="146" t="s">
        <v>42</v>
      </c>
      <c r="B20" s="146"/>
      <c r="C20" s="146"/>
      <c r="D20" s="146"/>
      <c r="E20" s="146"/>
      <c r="F20" s="146"/>
      <c r="G20" s="146"/>
      <c r="H20" s="146"/>
      <c r="I20" s="18"/>
      <c r="J20" s="19"/>
      <c r="K20" s="22">
        <f>SUM(K18:K19)</f>
        <v>-31026130</v>
      </c>
      <c r="L20" s="23"/>
      <c r="M20" s="22">
        <f>SUM(M18:M19)</f>
        <v>-19473942</v>
      </c>
      <c r="O20" s="117"/>
      <c r="P20" s="21"/>
      <c r="Q20" s="40"/>
      <c r="R20" s="113"/>
      <c r="S20" s="113"/>
    </row>
    <row r="21" spans="1:19" ht="7.7" customHeight="1">
      <c r="A21" s="2"/>
      <c r="B21" s="26"/>
      <c r="C21" s="30"/>
      <c r="D21" s="30"/>
      <c r="E21" s="30"/>
      <c r="F21" s="30"/>
      <c r="G21" s="30"/>
      <c r="H21" s="30"/>
      <c r="I21" s="18"/>
      <c r="J21" s="19"/>
      <c r="K21" s="20"/>
      <c r="L21" s="21"/>
      <c r="M21" s="20"/>
      <c r="O21" s="15"/>
      <c r="P21" s="15"/>
      <c r="Q21" s="15"/>
      <c r="R21" s="113"/>
      <c r="S21" s="113"/>
    </row>
    <row r="22" spans="1:19" ht="14.85" customHeight="1">
      <c r="A22" s="146" t="s">
        <v>10</v>
      </c>
      <c r="B22" s="146"/>
      <c r="C22" s="146"/>
      <c r="D22" s="146"/>
      <c r="E22" s="146"/>
      <c r="F22" s="146"/>
      <c r="G22" s="146"/>
      <c r="H22" s="146"/>
      <c r="I22" s="18"/>
      <c r="J22" s="19"/>
      <c r="K22" s="20">
        <f>K15+K20</f>
        <v>62902503</v>
      </c>
      <c r="L22" s="23"/>
      <c r="M22" s="20">
        <f>M15+M20</f>
        <v>47276105</v>
      </c>
      <c r="O22" s="118"/>
      <c r="P22" s="23"/>
      <c r="Q22" s="23"/>
      <c r="R22" s="113"/>
      <c r="S22" s="113"/>
    </row>
    <row r="23" spans="1:19" ht="11.1" customHeight="1">
      <c r="A23" s="28"/>
      <c r="B23" s="27"/>
      <c r="C23" s="2"/>
      <c r="D23" s="23"/>
      <c r="E23" s="28"/>
      <c r="F23" s="23"/>
      <c r="G23" s="23"/>
      <c r="H23" s="23"/>
      <c r="I23" s="18"/>
      <c r="J23" s="19"/>
      <c r="K23" s="20"/>
      <c r="L23" s="23"/>
      <c r="M23" s="20"/>
      <c r="O23" s="15"/>
      <c r="P23" s="15"/>
      <c r="Q23" s="15"/>
      <c r="R23" s="113"/>
      <c r="S23" s="113"/>
    </row>
    <row r="24" spans="1:19" ht="14.85" customHeight="1">
      <c r="A24" s="26" t="s">
        <v>22</v>
      </c>
      <c r="B24" s="27"/>
      <c r="C24" s="23"/>
      <c r="D24" s="23"/>
      <c r="E24" s="28"/>
      <c r="F24" s="23"/>
      <c r="G24" s="23"/>
      <c r="H24" s="23"/>
      <c r="I24" s="18">
        <v>25</v>
      </c>
      <c r="J24" s="19"/>
      <c r="K24" s="20">
        <v>18387000</v>
      </c>
      <c r="L24" s="23"/>
      <c r="M24" s="20">
        <v>16528994</v>
      </c>
      <c r="O24" s="118"/>
      <c r="P24" s="23"/>
      <c r="Q24" s="23"/>
      <c r="R24" s="113"/>
      <c r="S24" s="113"/>
    </row>
    <row r="25" spans="1:19" ht="14.85" customHeight="1">
      <c r="A25" s="27" t="s">
        <v>8</v>
      </c>
      <c r="B25" s="2"/>
      <c r="C25" s="23"/>
      <c r="D25" s="23"/>
      <c r="E25" s="23"/>
      <c r="F25" s="23"/>
      <c r="G25" s="23"/>
      <c r="H25" s="23"/>
      <c r="I25" s="18">
        <v>27</v>
      </c>
      <c r="J25" s="19"/>
      <c r="K25" s="40">
        <v>-17854994</v>
      </c>
      <c r="L25" s="23"/>
      <c r="M25" s="40">
        <v>-19526816</v>
      </c>
      <c r="O25" s="117"/>
      <c r="P25" s="23"/>
      <c r="Q25" s="40"/>
      <c r="R25" s="113"/>
      <c r="S25" s="113"/>
    </row>
    <row r="26" spans="1:19" ht="14.85" customHeight="1">
      <c r="A26" s="27" t="s">
        <v>63</v>
      </c>
      <c r="B26" s="2"/>
      <c r="C26" s="23"/>
      <c r="D26" s="23"/>
      <c r="E26" s="23"/>
      <c r="F26" s="23"/>
      <c r="G26" s="23"/>
      <c r="H26" s="23"/>
      <c r="I26" s="18">
        <v>26</v>
      </c>
      <c r="J26" s="19"/>
      <c r="K26" s="22">
        <v>-2321084</v>
      </c>
      <c r="L26" s="23"/>
      <c r="M26" s="22">
        <v>-2080291</v>
      </c>
      <c r="O26" s="117"/>
      <c r="P26" s="23"/>
      <c r="Q26" s="40"/>
      <c r="R26" s="113"/>
      <c r="S26" s="113"/>
    </row>
    <row r="27" spans="1:19" ht="18.399999999999999" customHeight="1">
      <c r="A27" s="146" t="s">
        <v>65</v>
      </c>
      <c r="B27" s="146"/>
      <c r="C27" s="146"/>
      <c r="D27" s="146"/>
      <c r="E27" s="146"/>
      <c r="F27" s="146"/>
      <c r="G27" s="146"/>
      <c r="H27" s="146"/>
      <c r="I27" s="18"/>
      <c r="J27" s="19"/>
      <c r="K27" s="20">
        <f>SUM(K22:K26)</f>
        <v>61113425</v>
      </c>
      <c r="L27" s="23"/>
      <c r="M27" s="20">
        <f>SUM(M22:M26)</f>
        <v>42197992</v>
      </c>
      <c r="O27" s="118"/>
      <c r="P27" s="23"/>
      <c r="Q27" s="23"/>
      <c r="R27" s="113"/>
      <c r="S27" s="113"/>
    </row>
    <row r="28" spans="1:19" ht="5.45" customHeight="1">
      <c r="A28" s="28"/>
      <c r="B28" s="27"/>
      <c r="C28" s="2"/>
      <c r="D28" s="23"/>
      <c r="E28" s="28"/>
      <c r="F28" s="23"/>
      <c r="G28" s="23"/>
      <c r="H28" s="23"/>
      <c r="I28" s="18"/>
      <c r="J28" s="19"/>
      <c r="K28" s="20"/>
      <c r="L28" s="23"/>
      <c r="M28" s="20"/>
      <c r="O28" s="15"/>
      <c r="P28" s="15"/>
      <c r="Q28" s="15"/>
      <c r="R28" s="113"/>
      <c r="S28" s="113"/>
    </row>
    <row r="29" spans="1:19" ht="5.45" customHeight="1">
      <c r="A29" s="28"/>
      <c r="B29" s="27"/>
      <c r="C29" s="2"/>
      <c r="D29" s="23"/>
      <c r="E29" s="28"/>
      <c r="F29" s="23"/>
      <c r="G29" s="23"/>
      <c r="H29" s="23"/>
      <c r="I29" s="18"/>
      <c r="J29" s="19"/>
      <c r="K29" s="20"/>
      <c r="L29" s="23"/>
      <c r="M29" s="20"/>
      <c r="O29" s="15"/>
      <c r="P29" s="15"/>
      <c r="Q29" s="15"/>
      <c r="R29" s="113"/>
      <c r="S29" s="113"/>
    </row>
    <row r="30" spans="1:19" ht="14.85" customHeight="1">
      <c r="A30" s="23" t="s">
        <v>9</v>
      </c>
      <c r="B30" s="27"/>
      <c r="C30" s="2"/>
      <c r="D30" s="23"/>
      <c r="E30" s="28"/>
      <c r="F30" s="23"/>
      <c r="G30" s="23"/>
      <c r="H30" s="23"/>
      <c r="I30" s="7">
        <v>14</v>
      </c>
      <c r="J30" s="19"/>
      <c r="K30" s="40">
        <v>-20582055</v>
      </c>
      <c r="L30" s="23"/>
      <c r="M30" s="31">
        <v>-13399390</v>
      </c>
      <c r="O30" s="117"/>
      <c r="P30" s="23"/>
      <c r="Q30" s="40"/>
      <c r="R30" s="113"/>
      <c r="S30" s="113"/>
    </row>
    <row r="31" spans="1:19" ht="12.75">
      <c r="A31" s="23" t="s">
        <v>64</v>
      </c>
      <c r="B31" s="27"/>
      <c r="C31" s="2"/>
      <c r="D31" s="23"/>
      <c r="E31" s="28"/>
      <c r="F31" s="23"/>
      <c r="G31" s="23"/>
      <c r="H31" s="23"/>
      <c r="I31" s="7">
        <v>14</v>
      </c>
      <c r="J31" s="19"/>
      <c r="K31" s="22">
        <v>-2416297</v>
      </c>
      <c r="L31" s="23"/>
      <c r="M31" s="34">
        <v>-1662590</v>
      </c>
      <c r="O31" s="119"/>
      <c r="P31" s="23"/>
      <c r="Q31" s="120"/>
      <c r="R31" s="113"/>
      <c r="S31" s="113"/>
    </row>
    <row r="32" spans="1:19" ht="18.399999999999999" customHeight="1" thickBot="1">
      <c r="A32" s="146" t="s">
        <v>16</v>
      </c>
      <c r="B32" s="146"/>
      <c r="C32" s="146"/>
      <c r="D32" s="146"/>
      <c r="E32" s="146"/>
      <c r="F32" s="146"/>
      <c r="G32" s="146"/>
      <c r="H32" s="146"/>
      <c r="I32" s="7"/>
      <c r="J32" s="19"/>
      <c r="K32" s="35">
        <f>+K27+K30+K31</f>
        <v>38115073</v>
      </c>
      <c r="L32" s="23"/>
      <c r="M32" s="35">
        <f>+M27+M30+M31</f>
        <v>27136012</v>
      </c>
      <c r="O32" s="121"/>
      <c r="P32" s="23"/>
      <c r="Q32" s="23"/>
      <c r="R32" s="113"/>
      <c r="S32" s="113"/>
    </row>
    <row r="33" spans="1:19" ht="5.45" customHeight="1" thickTop="1">
      <c r="A33" s="36"/>
      <c r="B33" s="37"/>
      <c r="D33" s="25"/>
      <c r="E33" s="36"/>
      <c r="F33" s="25"/>
      <c r="G33" s="25"/>
      <c r="H33" s="25"/>
      <c r="I33" s="7"/>
      <c r="J33" s="19"/>
      <c r="K33" s="23"/>
      <c r="L33" s="23"/>
      <c r="M33" s="23"/>
      <c r="O33" s="15"/>
      <c r="P33" s="15"/>
      <c r="Q33" s="15"/>
      <c r="R33" s="15"/>
      <c r="S33" s="15"/>
    </row>
    <row r="34" spans="1:19" ht="5.45" customHeight="1">
      <c r="A34" s="25"/>
      <c r="B34" s="37"/>
      <c r="D34" s="25"/>
      <c r="E34" s="36"/>
      <c r="F34" s="25"/>
      <c r="G34" s="25"/>
      <c r="H34" s="25"/>
      <c r="I34" s="18"/>
      <c r="J34" s="19"/>
      <c r="K34" s="23"/>
      <c r="L34" s="23"/>
      <c r="M34" s="23"/>
      <c r="O34" s="15"/>
      <c r="P34" s="15"/>
      <c r="Q34" s="15"/>
      <c r="R34" s="15"/>
      <c r="S34" s="15"/>
    </row>
    <row r="35" spans="1:19" ht="15.2" customHeight="1">
      <c r="A35" s="38"/>
      <c r="B35" s="114"/>
      <c r="C35" s="33"/>
      <c r="D35" s="33"/>
      <c r="E35" s="33"/>
      <c r="F35" s="39"/>
      <c r="G35" s="33"/>
      <c r="H35" s="33"/>
      <c r="K35" s="142"/>
      <c r="L35" s="142"/>
      <c r="M35" s="142"/>
      <c r="N35" s="41"/>
      <c r="O35" s="31"/>
      <c r="P35" s="15"/>
      <c r="Q35" s="15"/>
      <c r="R35" s="15"/>
      <c r="S35" s="15"/>
    </row>
    <row r="36" spans="1:19" ht="15.2" customHeight="1">
      <c r="A36" s="38"/>
      <c r="B36" s="114"/>
      <c r="C36" s="33"/>
      <c r="D36" s="33"/>
      <c r="E36" s="33"/>
      <c r="F36" s="39"/>
      <c r="G36" s="33"/>
      <c r="H36" s="33"/>
      <c r="K36" s="40"/>
      <c r="L36" s="42"/>
      <c r="M36" s="40"/>
      <c r="N36" s="41"/>
      <c r="O36" s="31"/>
      <c r="P36" s="23"/>
      <c r="Q36" s="23"/>
      <c r="R36" s="15"/>
      <c r="S36" s="15"/>
    </row>
    <row r="37" spans="1:19" ht="15.2" customHeight="1">
      <c r="A37" s="38"/>
      <c r="B37" s="114"/>
      <c r="C37" s="33"/>
      <c r="D37" s="33"/>
      <c r="E37" s="33"/>
      <c r="F37" s="39"/>
      <c r="G37" s="33"/>
      <c r="H37" s="33"/>
      <c r="K37" s="40"/>
      <c r="L37" s="40"/>
      <c r="M37" s="40"/>
      <c r="N37" s="41"/>
      <c r="O37" s="127"/>
      <c r="P37" s="15"/>
      <c r="Q37" s="15"/>
      <c r="R37" s="15"/>
      <c r="S37" s="15"/>
    </row>
    <row r="38" spans="1:19" ht="15.2" customHeight="1">
      <c r="A38" s="102" t="str">
        <f>Balance!A64</f>
        <v>Las notas que se acompañan en las páginas 8 a 40 son parte integral de estos estados financieros separados.</v>
      </c>
      <c r="B38" s="114"/>
      <c r="C38" s="33"/>
      <c r="D38" s="33"/>
      <c r="E38" s="33"/>
      <c r="F38" s="39"/>
      <c r="G38" s="33"/>
      <c r="H38" s="33"/>
      <c r="K38" s="43"/>
      <c r="L38" s="43"/>
      <c r="M38" s="43"/>
      <c r="N38" s="41"/>
      <c r="O38" s="15"/>
      <c r="P38" s="15"/>
      <c r="Q38" s="15"/>
      <c r="R38" s="15"/>
      <c r="S38" s="15"/>
    </row>
    <row r="39" spans="1:19" ht="15.2" customHeight="1">
      <c r="A39" s="44"/>
      <c r="I39" s="45"/>
      <c r="J39" s="45"/>
      <c r="K39" s="45"/>
      <c r="L39" s="45"/>
      <c r="M39" s="45"/>
      <c r="N39" s="33"/>
      <c r="O39" s="15"/>
      <c r="P39" s="15"/>
      <c r="Q39" s="15"/>
      <c r="R39" s="15"/>
      <c r="S39" s="15"/>
    </row>
    <row r="40" spans="1:19" ht="15.2" customHeight="1">
      <c r="A40" s="44"/>
      <c r="I40" s="45"/>
      <c r="J40" s="45"/>
      <c r="K40" s="45"/>
      <c r="L40" s="45"/>
      <c r="M40" s="45"/>
      <c r="N40" s="33"/>
      <c r="O40" s="15"/>
      <c r="P40" s="15"/>
      <c r="Q40" s="15"/>
      <c r="R40" s="15"/>
      <c r="S40" s="15"/>
    </row>
    <row r="41" spans="1:19" ht="15.2" customHeight="1">
      <c r="A41" s="44" t="e">
        <f>Balance!#REF!</f>
        <v>#REF!</v>
      </c>
      <c r="I41" s="45"/>
      <c r="J41" s="45"/>
      <c r="K41" s="45"/>
      <c r="L41" s="45"/>
      <c r="M41" s="45"/>
      <c r="N41" s="33"/>
      <c r="O41" s="15"/>
      <c r="P41" s="15"/>
      <c r="Q41" s="15"/>
      <c r="R41" s="15"/>
      <c r="S41" s="15"/>
    </row>
    <row r="42" spans="1:19" ht="15.2" customHeight="1">
      <c r="A42" s="44"/>
      <c r="I42" s="45"/>
      <c r="J42" s="45"/>
      <c r="K42" s="45"/>
      <c r="L42" s="45"/>
      <c r="M42" s="45"/>
      <c r="N42" s="33"/>
      <c r="O42" s="15"/>
      <c r="P42" s="15"/>
      <c r="Q42" s="15"/>
      <c r="R42" s="15"/>
      <c r="S42" s="15"/>
    </row>
    <row r="43" spans="1:19" ht="15.2" customHeight="1">
      <c r="A43" s="44"/>
      <c r="I43" s="45"/>
      <c r="J43" s="45"/>
      <c r="K43" s="45"/>
      <c r="L43" s="45"/>
      <c r="M43" s="45"/>
      <c r="N43" s="33"/>
      <c r="O43" s="15"/>
      <c r="P43" s="15"/>
      <c r="Q43" s="15"/>
      <c r="R43" s="15"/>
      <c r="S43" s="15"/>
    </row>
    <row r="44" spans="1:19" ht="15.2" customHeight="1">
      <c r="A44" s="44"/>
      <c r="I44" s="45"/>
      <c r="J44" s="45"/>
      <c r="K44" s="45"/>
      <c r="L44" s="45"/>
      <c r="M44" s="45"/>
      <c r="N44" s="33"/>
      <c r="O44" s="15"/>
      <c r="P44" s="15"/>
      <c r="Q44" s="15"/>
      <c r="R44" s="15"/>
      <c r="S44" s="15"/>
    </row>
    <row r="45" spans="1:19" ht="15.2" customHeight="1">
      <c r="A45" s="44"/>
      <c r="I45" s="45"/>
      <c r="J45" s="45"/>
      <c r="K45" s="45"/>
      <c r="L45" s="45"/>
      <c r="M45" s="45"/>
      <c r="N45" s="33"/>
      <c r="O45" s="15"/>
      <c r="P45" s="15"/>
      <c r="Q45" s="15"/>
      <c r="R45" s="15"/>
      <c r="S45" s="15"/>
    </row>
    <row r="46" spans="1:19" ht="15.2" customHeight="1">
      <c r="I46" s="45"/>
      <c r="J46" s="45"/>
      <c r="K46" s="45"/>
      <c r="L46" s="45"/>
      <c r="M46" s="45"/>
      <c r="N46" s="33"/>
      <c r="O46" s="15"/>
      <c r="P46" s="15"/>
      <c r="Q46" s="15"/>
      <c r="R46" s="15"/>
      <c r="S46" s="15"/>
    </row>
    <row r="47" spans="1:19" ht="15.2" customHeight="1">
      <c r="A47" s="44"/>
      <c r="I47" s="45"/>
      <c r="J47" s="45"/>
      <c r="K47" s="45"/>
      <c r="L47" s="45"/>
      <c r="M47" s="45"/>
      <c r="N47" s="33"/>
      <c r="O47" s="15"/>
      <c r="P47" s="15"/>
      <c r="Q47" s="15"/>
      <c r="R47" s="15"/>
      <c r="S47" s="15"/>
    </row>
    <row r="48" spans="1:19" ht="15.2" customHeight="1">
      <c r="A48" s="44"/>
      <c r="I48" s="45"/>
      <c r="J48" s="45"/>
      <c r="K48" s="45"/>
      <c r="L48" s="45"/>
      <c r="M48" s="45"/>
      <c r="N48" s="33"/>
      <c r="O48" s="15"/>
      <c r="P48" s="15"/>
      <c r="Q48" s="15"/>
      <c r="R48" s="15"/>
      <c r="S48" s="15"/>
    </row>
    <row r="49" spans="1:19" ht="15.2" customHeight="1">
      <c r="A49" s="44"/>
      <c r="I49" s="45"/>
      <c r="J49" s="45"/>
      <c r="K49" s="45"/>
      <c r="L49" s="45"/>
      <c r="M49" s="45"/>
      <c r="N49" s="33"/>
      <c r="O49" s="15"/>
      <c r="P49" s="15"/>
      <c r="Q49" s="15"/>
      <c r="R49" s="15"/>
      <c r="S49" s="15"/>
    </row>
    <row r="50" spans="1:19" ht="15.2" customHeight="1">
      <c r="A50" s="44"/>
      <c r="I50" s="45"/>
      <c r="J50" s="45"/>
      <c r="K50" s="45"/>
      <c r="L50" s="45"/>
      <c r="M50" s="45"/>
      <c r="N50" s="33"/>
      <c r="O50" s="15"/>
      <c r="P50" s="15"/>
      <c r="Q50" s="15"/>
      <c r="R50" s="15"/>
      <c r="S50" s="15"/>
    </row>
    <row r="51" spans="1:19" ht="15.2" customHeight="1">
      <c r="A51" s="44"/>
      <c r="I51" s="45"/>
      <c r="J51" s="45"/>
      <c r="K51" s="45"/>
      <c r="L51" s="45"/>
      <c r="M51" s="45"/>
      <c r="N51" s="33"/>
      <c r="O51" s="15"/>
      <c r="P51" s="15"/>
      <c r="Q51" s="15"/>
      <c r="R51" s="15"/>
      <c r="S51" s="15"/>
    </row>
    <row r="52" spans="1:19" ht="15.2" customHeight="1">
      <c r="I52" s="45"/>
      <c r="J52" s="45"/>
      <c r="K52" s="45"/>
      <c r="L52" s="45"/>
      <c r="M52" s="45"/>
      <c r="N52" s="33"/>
      <c r="O52" s="15"/>
      <c r="P52" s="15"/>
      <c r="Q52" s="15"/>
      <c r="R52" s="15"/>
      <c r="S52" s="15"/>
    </row>
    <row r="53" spans="1:19" ht="15.2" customHeight="1">
      <c r="A53" s="44"/>
      <c r="I53" s="45"/>
      <c r="J53" s="45"/>
      <c r="K53" s="45"/>
      <c r="L53" s="45"/>
      <c r="M53" s="45"/>
      <c r="N53" s="33"/>
      <c r="O53" s="15"/>
      <c r="P53" s="15"/>
      <c r="Q53" s="15"/>
      <c r="R53" s="15"/>
      <c r="S53" s="15"/>
    </row>
    <row r="54" spans="1:19" ht="15.2" customHeight="1">
      <c r="A54" s="44"/>
      <c r="I54" s="45"/>
      <c r="J54" s="45"/>
      <c r="K54" s="45"/>
      <c r="L54" s="45"/>
      <c r="M54" s="45"/>
      <c r="N54" s="33"/>
      <c r="O54" s="15"/>
      <c r="P54" s="15"/>
      <c r="Q54" s="15"/>
      <c r="R54" s="15"/>
      <c r="S54" s="15"/>
    </row>
    <row r="55" spans="1:19" ht="15.2" customHeight="1">
      <c r="A55" s="44"/>
      <c r="I55" s="45"/>
      <c r="J55" s="45"/>
      <c r="K55" s="45"/>
      <c r="L55" s="45"/>
      <c r="M55" s="45"/>
      <c r="N55" s="33"/>
      <c r="O55" s="15"/>
      <c r="P55" s="15"/>
      <c r="Q55" s="15"/>
      <c r="R55" s="15"/>
      <c r="S55" s="15"/>
    </row>
    <row r="56" spans="1:19" ht="15.2" customHeight="1">
      <c r="A56" s="44"/>
      <c r="I56" s="45"/>
      <c r="J56" s="45"/>
      <c r="K56" s="45"/>
      <c r="L56" s="45"/>
      <c r="M56" s="45"/>
      <c r="N56" s="33"/>
      <c r="O56" s="15"/>
      <c r="P56" s="15"/>
      <c r="Q56" s="15"/>
      <c r="R56" s="15"/>
      <c r="S56" s="15"/>
    </row>
    <row r="57" spans="1:19" ht="15.2" customHeight="1">
      <c r="A57" s="44"/>
      <c r="I57" s="45"/>
      <c r="J57" s="45"/>
      <c r="K57" s="45"/>
      <c r="L57" s="45"/>
      <c r="M57" s="45"/>
      <c r="N57" s="33"/>
      <c r="O57" s="15"/>
      <c r="P57" s="15"/>
      <c r="Q57" s="15"/>
      <c r="R57" s="15"/>
      <c r="S57" s="15"/>
    </row>
    <row r="58" spans="1:19" ht="15.2" customHeight="1">
      <c r="A58" s="44"/>
      <c r="I58" s="45"/>
      <c r="J58" s="45"/>
      <c r="K58" s="45"/>
      <c r="L58" s="45"/>
      <c r="M58" s="45"/>
      <c r="N58" s="33"/>
      <c r="O58" s="15"/>
      <c r="P58" s="15"/>
      <c r="Q58" s="15"/>
      <c r="R58" s="15"/>
      <c r="S58" s="15"/>
    </row>
    <row r="59" spans="1:19" ht="15.2" customHeight="1">
      <c r="A59" s="44"/>
      <c r="I59" s="45"/>
      <c r="J59" s="45"/>
      <c r="K59" s="45"/>
      <c r="L59" s="45"/>
      <c r="M59" s="45"/>
      <c r="N59" s="33"/>
      <c r="O59" s="15"/>
      <c r="P59" s="15"/>
      <c r="Q59" s="15"/>
      <c r="R59" s="15"/>
      <c r="S59" s="15"/>
    </row>
    <row r="60" spans="1:19" ht="14.85" customHeight="1">
      <c r="I60" s="45"/>
      <c r="J60" s="45"/>
      <c r="K60" s="45"/>
      <c r="L60" s="45"/>
      <c r="M60" s="45"/>
      <c r="N60" s="33"/>
    </row>
    <row r="61" spans="1:19" ht="14.85" customHeight="1" thickBot="1">
      <c r="A61" s="46"/>
      <c r="B61" s="46"/>
      <c r="C61" s="46"/>
      <c r="D61" s="46"/>
      <c r="E61" s="46"/>
      <c r="F61" s="46"/>
      <c r="G61" s="46"/>
      <c r="H61" s="46"/>
      <c r="I61" s="47"/>
      <c r="J61" s="47"/>
      <c r="K61" s="46"/>
      <c r="L61" s="46"/>
      <c r="M61" s="46"/>
    </row>
    <row r="62" spans="1:19" ht="14.85" customHeight="1" thickTop="1"/>
  </sheetData>
  <mergeCells count="7">
    <mergeCell ref="A27:H27"/>
    <mergeCell ref="A32:H32"/>
    <mergeCell ref="A14:H14"/>
    <mergeCell ref="A13:H13"/>
    <mergeCell ref="A15:H15"/>
    <mergeCell ref="A22:H22"/>
    <mergeCell ref="A20:H20"/>
  </mergeCells>
  <phoneticPr fontId="9" type="noConversion"/>
  <printOptions horizontalCentered="1"/>
  <pageMargins left="0.59055118110236204" right="0.44" top="0.78740157480314998" bottom="0.39370078740157499" header="0" footer="0.78740157480314998"/>
  <pageSetup scale="80" fitToHeight="2" orientation="portrait" useFirstPageNumber="1" r:id="rId1"/>
  <headerFooter alignWithMargins="0">
    <oddFooter>&amp;C&amp;"Univers for KPMG,Regular"5</oddFooter>
  </headerFooter>
  <ignoredErrors>
    <ignoredError sqref="A4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zoomScale="106" zoomScaleNormal="106" workbookViewId="0">
      <selection activeCell="C19" sqref="C19"/>
    </sheetView>
  </sheetViews>
  <sheetFormatPr baseColWidth="10" defaultColWidth="10.7109375" defaultRowHeight="14.85" customHeight="1"/>
  <cols>
    <col min="1" max="1" width="23.5703125" style="4" customWidth="1"/>
    <col min="2" max="2" width="5.85546875" style="4" customWidth="1"/>
    <col min="3" max="3" width="6.5703125" style="4" customWidth="1"/>
    <col min="4" max="4" width="7" style="4" customWidth="1"/>
    <col min="5" max="5" width="2.85546875" style="4" customWidth="1"/>
    <col min="6" max="6" width="12.5703125" style="4" customWidth="1"/>
    <col min="7" max="7" width="1.140625" style="4" customWidth="1"/>
    <col min="8" max="8" width="12.7109375" style="4" customWidth="1"/>
    <col min="9" max="9" width="1.28515625" style="4" customWidth="1"/>
    <col min="10" max="10" width="12.85546875" style="4" customWidth="1"/>
    <col min="11" max="11" width="1.42578125" style="4" customWidth="1"/>
    <col min="12" max="12" width="12.5703125" style="4" customWidth="1"/>
    <col min="13" max="13" width="1.5703125" style="4" customWidth="1"/>
    <col min="14" max="14" width="13.42578125" style="4" customWidth="1"/>
    <col min="15" max="15" width="18.140625" style="4" customWidth="1"/>
    <col min="16" max="16384" width="10.7109375" style="4"/>
  </cols>
  <sheetData>
    <row r="1" spans="1:14" ht="15.2" customHeight="1">
      <c r="A1" s="1" t="s">
        <v>43</v>
      </c>
    </row>
    <row r="2" spans="1:14" ht="15.2" customHeight="1">
      <c r="A2" s="1" t="str">
        <f>ER!A2</f>
        <v>(Compañía Salvadoreña)</v>
      </c>
    </row>
    <row r="3" spans="1:14" ht="15.2" customHeight="1">
      <c r="A3" s="5" t="s">
        <v>0</v>
      </c>
    </row>
    <row r="4" spans="1:14" ht="5.0999999999999996" customHeight="1">
      <c r="A4" s="5"/>
    </row>
    <row r="5" spans="1:14" s="1" customFormat="1" ht="15.2" customHeight="1">
      <c r="A5" s="6" t="s">
        <v>78</v>
      </c>
    </row>
    <row r="6" spans="1:14" ht="5.0999999999999996" customHeight="1">
      <c r="A6" s="2"/>
    </row>
    <row r="7" spans="1:14" ht="15.2" customHeight="1">
      <c r="A7" s="5" t="str">
        <f>ER!A7</f>
        <v>Por el año terminado el 31 de diciembre de 2017</v>
      </c>
    </row>
    <row r="8" spans="1:14" s="138" customFormat="1" ht="25.5" customHeight="1" thickBot="1">
      <c r="A8" s="138" t="str">
        <f>ER!A8</f>
        <v>(Con cifras correspondientes de 2016)</v>
      </c>
    </row>
    <row r="9" spans="1:14" ht="25.35" customHeight="1" thickTop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4.85" customHeight="1">
      <c r="F10" s="123" t="s">
        <v>18</v>
      </c>
      <c r="G10" s="123"/>
      <c r="H10" s="124" t="s">
        <v>49</v>
      </c>
      <c r="I10" s="124"/>
      <c r="J10" s="124" t="s">
        <v>50</v>
      </c>
      <c r="K10" s="124"/>
      <c r="L10" s="124" t="s">
        <v>51</v>
      </c>
      <c r="M10" s="124"/>
      <c r="N10" s="124" t="s">
        <v>17</v>
      </c>
    </row>
    <row r="11" spans="1:14" s="15" customFormat="1" ht="14.85" customHeight="1">
      <c r="D11" s="14" t="s">
        <v>2</v>
      </c>
      <c r="F11" s="14" t="s">
        <v>19</v>
      </c>
      <c r="G11" s="125"/>
      <c r="H11" s="14" t="s">
        <v>45</v>
      </c>
      <c r="I11" s="126"/>
      <c r="J11" s="14" t="s">
        <v>46</v>
      </c>
      <c r="K11" s="126"/>
      <c r="L11" s="14" t="s">
        <v>47</v>
      </c>
      <c r="M11" s="126"/>
      <c r="N11" s="14" t="s">
        <v>48</v>
      </c>
    </row>
    <row r="12" spans="1:14" s="15" customFormat="1" ht="14.85" customHeight="1">
      <c r="H12" s="48" t="s">
        <v>14</v>
      </c>
      <c r="I12" s="49"/>
      <c r="J12" s="48" t="s">
        <v>14</v>
      </c>
      <c r="K12" s="49"/>
      <c r="L12" s="48" t="s">
        <v>14</v>
      </c>
      <c r="M12" s="49"/>
      <c r="N12" s="49" t="s">
        <v>14</v>
      </c>
    </row>
    <row r="13" spans="1:14" s="15" customFormat="1" ht="14.85" customHeight="1">
      <c r="H13" s="48"/>
      <c r="I13" s="49"/>
      <c r="J13" s="48"/>
      <c r="K13" s="49"/>
      <c r="L13" s="48"/>
      <c r="M13" s="49"/>
      <c r="N13" s="49"/>
    </row>
    <row r="14" spans="1:14" ht="14.85" customHeight="1">
      <c r="A14" s="50" t="s">
        <v>21</v>
      </c>
      <c r="D14" s="51"/>
      <c r="F14" s="20">
        <v>29289493</v>
      </c>
      <c r="G14" s="15"/>
      <c r="H14" s="20">
        <v>292894930</v>
      </c>
      <c r="I14" s="52"/>
      <c r="J14" s="20">
        <v>58578986</v>
      </c>
      <c r="K14" s="52"/>
      <c r="L14" s="20">
        <v>45218713</v>
      </c>
      <c r="M14" s="52"/>
      <c r="N14" s="20">
        <f>SUM(H14:L14)</f>
        <v>396692629</v>
      </c>
    </row>
    <row r="15" spans="1:14" ht="7.7" customHeight="1">
      <c r="F15" s="15"/>
      <c r="G15" s="15"/>
      <c r="H15" s="57"/>
      <c r="I15" s="58"/>
      <c r="J15" s="59"/>
      <c r="K15" s="59"/>
      <c r="L15" s="59"/>
      <c r="M15" s="59"/>
      <c r="N15" s="20"/>
    </row>
    <row r="16" spans="1:14" ht="14.85" customHeight="1">
      <c r="A16" s="4" t="s">
        <v>72</v>
      </c>
      <c r="D16" s="51"/>
      <c r="F16" s="20"/>
      <c r="H16" s="20"/>
      <c r="I16" s="52"/>
      <c r="J16" s="20"/>
      <c r="K16" s="52"/>
      <c r="L16" s="20"/>
      <c r="M16" s="52"/>
      <c r="N16" s="20"/>
    </row>
    <row r="17" spans="1:15" ht="14.85" customHeight="1">
      <c r="A17" s="53" t="s">
        <v>66</v>
      </c>
      <c r="D17" s="51"/>
      <c r="F17" s="20"/>
      <c r="H17" s="20"/>
      <c r="I17" s="52"/>
      <c r="J17" s="20"/>
      <c r="K17" s="52"/>
      <c r="L17" s="20"/>
      <c r="M17" s="52"/>
      <c r="N17" s="20"/>
    </row>
    <row r="18" spans="1:15" ht="14.85" customHeight="1">
      <c r="A18" s="54" t="s">
        <v>16</v>
      </c>
      <c r="D18" s="51"/>
      <c r="F18" s="20">
        <v>0</v>
      </c>
      <c r="G18" s="20"/>
      <c r="H18" s="20">
        <v>0</v>
      </c>
      <c r="I18" s="20"/>
      <c r="J18" s="20">
        <v>0</v>
      </c>
      <c r="K18" s="55"/>
      <c r="L18" s="20">
        <v>27136012</v>
      </c>
      <c r="M18" s="55"/>
      <c r="N18" s="20">
        <f>SUM(L18)</f>
        <v>27136012</v>
      </c>
      <c r="O18" s="33"/>
    </row>
    <row r="19" spans="1:15" ht="14.85" customHeight="1">
      <c r="A19" s="53" t="s">
        <v>67</v>
      </c>
      <c r="D19" s="51"/>
      <c r="F19" s="20"/>
      <c r="G19" s="33"/>
      <c r="H19" s="20"/>
      <c r="I19" s="52"/>
      <c r="J19" s="20"/>
      <c r="K19" s="52"/>
      <c r="L19" s="20"/>
      <c r="M19" s="52"/>
      <c r="N19" s="20"/>
      <c r="O19" s="33"/>
    </row>
    <row r="20" spans="1:15" ht="12.75">
      <c r="A20" s="54" t="s">
        <v>20</v>
      </c>
      <c r="D20" s="51">
        <v>20</v>
      </c>
      <c r="F20" s="141">
        <v>0</v>
      </c>
      <c r="G20" s="20"/>
      <c r="H20" s="141">
        <v>0</v>
      </c>
      <c r="I20" s="20"/>
      <c r="J20" s="141">
        <v>0</v>
      </c>
      <c r="K20" s="52"/>
      <c r="L20" s="56">
        <v>-45218713</v>
      </c>
      <c r="M20" s="52"/>
      <c r="N20" s="56">
        <f>SUM(L20)</f>
        <v>-45218713</v>
      </c>
    </row>
    <row r="21" spans="1:15" ht="5.45" customHeight="1">
      <c r="D21" s="51"/>
      <c r="F21" s="20"/>
      <c r="H21" s="20"/>
      <c r="I21" s="52"/>
      <c r="J21" s="20"/>
      <c r="K21" s="52"/>
      <c r="L21" s="20"/>
      <c r="M21" s="52"/>
      <c r="N21" s="20"/>
    </row>
    <row r="22" spans="1:15" ht="14.85" customHeight="1">
      <c r="A22" s="50" t="s">
        <v>73</v>
      </c>
      <c r="D22" s="51"/>
      <c r="F22" s="20">
        <f>SUM(F14:F20)</f>
        <v>29289493</v>
      </c>
      <c r="G22" s="20">
        <f t="shared" ref="G22:I22" si="0">SUM(G14:G20)</f>
        <v>0</v>
      </c>
      <c r="H22" s="20">
        <f t="shared" si="0"/>
        <v>292894930</v>
      </c>
      <c r="I22" s="20">
        <f t="shared" si="0"/>
        <v>0</v>
      </c>
      <c r="J22" s="20">
        <f>SUM(J14:J20)</f>
        <v>58578986</v>
      </c>
      <c r="K22" s="20">
        <f t="shared" ref="K22:L22" si="1">SUM(K14:K20)</f>
        <v>0</v>
      </c>
      <c r="L22" s="20">
        <f t="shared" si="1"/>
        <v>27136012</v>
      </c>
      <c r="M22" s="20"/>
      <c r="N22" s="20">
        <f>SUM(N14:N20)</f>
        <v>378609928</v>
      </c>
    </row>
    <row r="23" spans="1:15" ht="8.85" customHeight="1">
      <c r="F23" s="15"/>
      <c r="H23" s="58"/>
      <c r="I23" s="41"/>
      <c r="J23" s="61"/>
      <c r="K23" s="61"/>
      <c r="L23" s="61"/>
      <c r="M23" s="61"/>
      <c r="N23" s="61"/>
    </row>
    <row r="24" spans="1:15" ht="14.85" customHeight="1">
      <c r="A24" s="4" t="s">
        <v>82</v>
      </c>
      <c r="D24" s="51"/>
      <c r="F24" s="20"/>
      <c r="H24" s="20"/>
      <c r="I24" s="52"/>
      <c r="J24" s="20"/>
      <c r="K24" s="52"/>
      <c r="L24" s="20"/>
      <c r="M24" s="52"/>
      <c r="N24" s="20"/>
    </row>
    <row r="25" spans="1:15" ht="14.85" customHeight="1">
      <c r="A25" s="53" t="s">
        <v>66</v>
      </c>
      <c r="D25" s="51"/>
      <c r="F25" s="20"/>
      <c r="H25" s="20"/>
      <c r="I25" s="52"/>
      <c r="J25" s="20"/>
      <c r="K25" s="52"/>
      <c r="L25" s="20"/>
      <c r="M25" s="52"/>
      <c r="N25" s="20"/>
    </row>
    <row r="26" spans="1:15" ht="14.85" customHeight="1">
      <c r="A26" s="54" t="s">
        <v>16</v>
      </c>
      <c r="D26" s="51"/>
      <c r="F26" s="20">
        <v>0</v>
      </c>
      <c r="G26" s="20"/>
      <c r="H26" s="20">
        <v>0</v>
      </c>
      <c r="I26" s="20"/>
      <c r="J26" s="20">
        <v>0</v>
      </c>
      <c r="K26" s="55"/>
      <c r="L26" s="20">
        <f>+ER!K32</f>
        <v>38115073</v>
      </c>
      <c r="M26" s="55"/>
      <c r="N26" s="20">
        <f>SUM(L26)</f>
        <v>38115073</v>
      </c>
      <c r="O26" s="33"/>
    </row>
    <row r="27" spans="1:15" ht="14.85" customHeight="1">
      <c r="A27" s="53" t="s">
        <v>67</v>
      </c>
      <c r="D27" s="51"/>
      <c r="F27" s="20"/>
      <c r="H27" s="20"/>
      <c r="I27" s="52"/>
      <c r="J27" s="20"/>
      <c r="K27" s="52"/>
      <c r="L27" s="20"/>
      <c r="M27" s="52"/>
      <c r="N27" s="20"/>
      <c r="O27" s="33"/>
    </row>
    <row r="28" spans="1:15" ht="14.85" customHeight="1">
      <c r="A28" s="54" t="s">
        <v>85</v>
      </c>
      <c r="D28" s="51">
        <v>19</v>
      </c>
      <c r="F28" s="20">
        <v>7750000</v>
      </c>
      <c r="G28" s="4">
        <v>0</v>
      </c>
      <c r="H28" s="20">
        <v>77500000</v>
      </c>
      <c r="I28" s="52"/>
      <c r="J28" s="20">
        <v>0</v>
      </c>
      <c r="K28" s="52"/>
      <c r="L28" s="20">
        <v>0</v>
      </c>
      <c r="M28" s="52"/>
      <c r="N28" s="20">
        <f>+H28</f>
        <v>77500000</v>
      </c>
      <c r="O28" s="33"/>
    </row>
    <row r="29" spans="1:15" ht="12.75">
      <c r="A29" s="54" t="s">
        <v>84</v>
      </c>
      <c r="D29" s="51"/>
      <c r="F29" s="20">
        <v>0</v>
      </c>
      <c r="H29" s="20">
        <v>0</v>
      </c>
      <c r="I29" s="20"/>
      <c r="J29" s="20">
        <f>+(4277814)</f>
        <v>4277814</v>
      </c>
      <c r="K29" s="20"/>
      <c r="L29" s="20">
        <f>+(4277814)*-1</f>
        <v>-4277814</v>
      </c>
      <c r="M29" s="52"/>
      <c r="N29" s="20">
        <f>SUM(J29:M29)</f>
        <v>0</v>
      </c>
      <c r="O29" s="33"/>
    </row>
    <row r="30" spans="1:15" ht="12.75">
      <c r="A30" s="54" t="s">
        <v>20</v>
      </c>
      <c r="D30" s="51">
        <v>20</v>
      </c>
      <c r="F30" s="141">
        <v>0</v>
      </c>
      <c r="G30" s="122"/>
      <c r="H30" s="141">
        <v>0</v>
      </c>
      <c r="I30" s="122"/>
      <c r="J30" s="141">
        <v>0</v>
      </c>
      <c r="K30" s="52"/>
      <c r="L30" s="56">
        <v>-27136012</v>
      </c>
      <c r="M30" s="52"/>
      <c r="N30" s="56">
        <f>SUM(L30)</f>
        <v>-27136012</v>
      </c>
    </row>
    <row r="31" spans="1:15" ht="5.45" customHeight="1">
      <c r="D31" s="51"/>
      <c r="F31" s="20"/>
      <c r="H31" s="20"/>
      <c r="I31" s="52"/>
      <c r="J31" s="20"/>
      <c r="K31" s="52"/>
      <c r="L31" s="20"/>
      <c r="M31" s="52"/>
      <c r="N31" s="20"/>
    </row>
    <row r="32" spans="1:15" ht="14.85" customHeight="1" thickBot="1">
      <c r="A32" s="50" t="s">
        <v>83</v>
      </c>
      <c r="D32" s="51"/>
      <c r="F32" s="60">
        <f>SUM(F22:F30)</f>
        <v>37039493</v>
      </c>
      <c r="G32" s="20">
        <f t="shared" ref="G32:I32" si="2">SUM(G22:G30)</f>
        <v>0</v>
      </c>
      <c r="H32" s="60">
        <f>SUM(H22:H30)</f>
        <v>370394930</v>
      </c>
      <c r="I32" s="20">
        <f t="shared" si="2"/>
        <v>0</v>
      </c>
      <c r="J32" s="60">
        <f>SUM(J22:J30)</f>
        <v>62856800</v>
      </c>
      <c r="K32" s="20">
        <f t="shared" ref="K32" si="3">SUM(K22:K30)</f>
        <v>0</v>
      </c>
      <c r="L32" s="60">
        <f>SUM(L22:L30)</f>
        <v>33837259</v>
      </c>
      <c r="M32" s="20"/>
      <c r="N32" s="60">
        <f>SUM(N22:N30)</f>
        <v>467088989</v>
      </c>
    </row>
    <row r="33" spans="1:14" ht="14.85" customHeight="1" thickTop="1">
      <c r="H33" s="58"/>
      <c r="I33" s="41"/>
      <c r="J33" s="61"/>
      <c r="K33" s="61"/>
      <c r="L33" s="61"/>
      <c r="M33" s="61"/>
      <c r="N33" s="20"/>
    </row>
    <row r="34" spans="1:14" ht="15.2" customHeight="1">
      <c r="H34" s="58"/>
      <c r="I34" s="41"/>
      <c r="J34" s="61"/>
      <c r="K34" s="61"/>
      <c r="L34" s="61"/>
      <c r="M34" s="61"/>
      <c r="N34" s="110"/>
    </row>
    <row r="35" spans="1:14" ht="15.2" customHeight="1">
      <c r="H35" s="58"/>
      <c r="I35" s="41"/>
      <c r="J35" s="61"/>
      <c r="K35" s="61"/>
      <c r="L35" s="61"/>
      <c r="M35" s="61"/>
      <c r="N35" s="61"/>
    </row>
    <row r="36" spans="1:14" ht="15.2" customHeight="1">
      <c r="A36" s="4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 t="s">
        <v>44</v>
      </c>
    </row>
    <row r="37" spans="1:14" ht="15.2" customHeight="1">
      <c r="A37" s="44"/>
      <c r="H37" s="58"/>
      <c r="I37" s="41"/>
      <c r="J37" s="61"/>
      <c r="K37" s="61"/>
      <c r="L37" s="61"/>
      <c r="M37" s="61"/>
      <c r="N37" s="61"/>
    </row>
    <row r="38" spans="1:14" ht="15.2" customHeight="1">
      <c r="H38" s="58"/>
      <c r="I38" s="41"/>
      <c r="J38" s="61"/>
      <c r="K38" s="61"/>
      <c r="L38" s="61"/>
      <c r="M38" s="61"/>
      <c r="N38" s="61"/>
    </row>
    <row r="39" spans="1:14" ht="15.2" customHeight="1">
      <c r="A39" s="102" t="str">
        <f>Balance!A64</f>
        <v>Las notas que se acompañan en las páginas 8 a 40 son parte integral de estos estados financieros separados.</v>
      </c>
      <c r="H39" s="58"/>
      <c r="I39" s="41"/>
      <c r="J39" s="61"/>
      <c r="K39" s="61"/>
      <c r="L39" s="61"/>
      <c r="M39" s="61"/>
      <c r="N39" s="61"/>
    </row>
    <row r="40" spans="1:14" ht="15.2" customHeight="1">
      <c r="H40" s="58"/>
      <c r="I40" s="41"/>
      <c r="J40" s="61"/>
      <c r="K40" s="61"/>
      <c r="L40" s="61"/>
      <c r="M40" s="61"/>
      <c r="N40" s="61"/>
    </row>
    <row r="41" spans="1:14" ht="15.2" customHeight="1">
      <c r="H41" s="58"/>
      <c r="I41" s="41"/>
      <c r="J41" s="61"/>
      <c r="K41" s="61"/>
      <c r="L41" s="61"/>
      <c r="M41" s="61"/>
      <c r="N41" s="61"/>
    </row>
    <row r="42" spans="1:14" ht="15.2" customHeight="1">
      <c r="H42" s="58"/>
      <c r="I42" s="41"/>
      <c r="J42" s="61"/>
      <c r="K42" s="61"/>
      <c r="L42" s="61"/>
      <c r="M42" s="61"/>
      <c r="N42" s="61"/>
    </row>
    <row r="43" spans="1:14" ht="15.2" customHeight="1">
      <c r="H43" s="58"/>
      <c r="I43" s="41"/>
      <c r="J43" s="61"/>
      <c r="K43" s="61"/>
      <c r="L43" s="61"/>
      <c r="M43" s="61"/>
      <c r="N43" s="61"/>
    </row>
    <row r="44" spans="1:14" ht="15.2" customHeight="1">
      <c r="H44" s="58"/>
      <c r="I44" s="41"/>
      <c r="J44" s="61"/>
      <c r="K44" s="61"/>
      <c r="L44" s="61"/>
      <c r="M44" s="61"/>
      <c r="N44" s="61"/>
    </row>
    <row r="45" spans="1:14" ht="15.2" customHeight="1">
      <c r="H45" s="58"/>
      <c r="I45" s="41"/>
      <c r="J45" s="61"/>
      <c r="K45" s="61"/>
      <c r="L45" s="61"/>
      <c r="M45" s="61"/>
      <c r="N45" s="61"/>
    </row>
    <row r="46" spans="1:14" ht="15.2" customHeight="1">
      <c r="H46" s="58"/>
      <c r="I46" s="41"/>
      <c r="J46" s="61"/>
      <c r="K46" s="61"/>
      <c r="L46" s="61"/>
      <c r="M46" s="61"/>
      <c r="N46" s="61"/>
    </row>
    <row r="47" spans="1:14" ht="15.2" customHeight="1">
      <c r="H47" s="58"/>
      <c r="I47" s="41"/>
      <c r="J47" s="61"/>
      <c r="K47" s="61"/>
      <c r="L47" s="61"/>
      <c r="M47" s="61"/>
      <c r="N47" s="61"/>
    </row>
    <row r="48" spans="1:14" ht="15.2" customHeight="1">
      <c r="H48" s="58"/>
      <c r="I48" s="41"/>
      <c r="J48" s="61"/>
      <c r="K48" s="61"/>
      <c r="L48" s="61"/>
      <c r="M48" s="61"/>
      <c r="N48" s="61"/>
    </row>
    <row r="49" spans="1:14" ht="15.2" customHeight="1">
      <c r="H49" s="58"/>
      <c r="I49" s="41"/>
      <c r="J49" s="61"/>
      <c r="K49" s="61"/>
      <c r="L49" s="61"/>
      <c r="M49" s="61"/>
      <c r="N49" s="61"/>
    </row>
    <row r="50" spans="1:14" ht="15.2" customHeight="1">
      <c r="H50" s="58"/>
      <c r="I50" s="41"/>
      <c r="J50" s="61"/>
      <c r="K50" s="61"/>
      <c r="L50" s="61"/>
      <c r="M50" s="61"/>
      <c r="N50" s="61"/>
    </row>
    <row r="51" spans="1:14" ht="15.2" customHeight="1">
      <c r="H51" s="58"/>
      <c r="I51" s="41"/>
      <c r="J51" s="61"/>
      <c r="K51" s="61"/>
      <c r="L51" s="61"/>
      <c r="M51" s="61"/>
      <c r="N51" s="61"/>
    </row>
    <row r="52" spans="1:14" ht="15.2" customHeight="1">
      <c r="H52" s="58"/>
      <c r="I52" s="41"/>
      <c r="J52" s="61"/>
      <c r="K52" s="61"/>
      <c r="L52" s="61"/>
      <c r="M52" s="61"/>
      <c r="N52" s="61"/>
    </row>
    <row r="53" spans="1:14" ht="15.2" customHeight="1">
      <c r="H53" s="58"/>
      <c r="I53" s="41"/>
      <c r="J53" s="61"/>
      <c r="K53" s="61"/>
      <c r="L53" s="61"/>
      <c r="M53" s="61"/>
      <c r="N53" s="61"/>
    </row>
    <row r="54" spans="1:14" ht="15.2" customHeight="1">
      <c r="H54" s="58"/>
      <c r="I54" s="41"/>
      <c r="J54" s="61"/>
      <c r="K54" s="61"/>
      <c r="L54" s="61"/>
      <c r="M54" s="61"/>
      <c r="N54" s="61"/>
    </row>
    <row r="55" spans="1:14" ht="15.2" customHeight="1">
      <c r="H55" s="58"/>
      <c r="I55" s="41"/>
      <c r="J55" s="61"/>
      <c r="K55" s="61"/>
      <c r="L55" s="61"/>
      <c r="M55" s="61"/>
      <c r="N55" s="61"/>
    </row>
    <row r="56" spans="1:14" ht="15.2" customHeight="1">
      <c r="H56" s="58"/>
      <c r="I56" s="41"/>
      <c r="J56" s="61"/>
      <c r="K56" s="61"/>
      <c r="L56" s="61"/>
      <c r="M56" s="61"/>
      <c r="N56" s="61"/>
    </row>
    <row r="57" spans="1:14" ht="15.2" customHeight="1">
      <c r="H57" s="58"/>
      <c r="I57" s="41"/>
      <c r="J57" s="61"/>
      <c r="K57" s="61"/>
      <c r="L57" s="61"/>
      <c r="M57" s="61"/>
      <c r="N57" s="61"/>
    </row>
    <row r="58" spans="1:14" ht="15.2" customHeight="1">
      <c r="H58" s="58"/>
      <c r="I58" s="41"/>
      <c r="J58" s="61"/>
      <c r="K58" s="61"/>
      <c r="L58" s="61"/>
      <c r="M58" s="61"/>
      <c r="N58" s="61"/>
    </row>
    <row r="59" spans="1:14" ht="15.2" customHeight="1"/>
    <row r="60" spans="1:14" ht="15.2" customHeight="1" thickBot="1"/>
    <row r="61" spans="1:14" ht="14.85" customHeight="1" thickTop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</sheetData>
  <printOptions horizontalCentered="1"/>
  <pageMargins left="0.59055118110236227" right="0.59055118110236227" top="0.78740157480314965" bottom="0.39370078740157483" header="0" footer="0.88"/>
  <pageSetup scale="80" firstPageNumber="2" fitToHeight="2" orientation="portrait" useFirstPageNumber="1" r:id="rId1"/>
  <headerFooter alignWithMargins="0">
    <oddFooter>&amp;C&amp;"Univers for KPMG,Regular"6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</vt:lpstr>
      <vt:lpstr>ER</vt:lpstr>
      <vt:lpstr>Cambios en el Patrimonio</vt:lpstr>
      <vt:lpstr>ER!Área_de_impresión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Herbert Alcides Gutierrez</cp:lastModifiedBy>
  <cp:lastPrinted>2018-05-08T18:21:25Z</cp:lastPrinted>
  <dcterms:created xsi:type="dcterms:W3CDTF">2007-02-26T21:24:58Z</dcterms:created>
  <dcterms:modified xsi:type="dcterms:W3CDTF">2018-05-15T21:47:33Z</dcterms:modified>
</cp:coreProperties>
</file>