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19875" windowHeight="7725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C91" i="1" l="1"/>
  <c r="C90" i="1"/>
  <c r="C89" i="1"/>
  <c r="C88" i="1"/>
  <c r="C87" i="1"/>
  <c r="C86" i="1"/>
  <c r="C83" i="1"/>
  <c r="C79" i="1"/>
  <c r="C78" i="1"/>
  <c r="C77" i="1"/>
  <c r="C76" i="1"/>
  <c r="C72" i="1"/>
  <c r="C71" i="1"/>
  <c r="C70" i="1"/>
  <c r="C69" i="1"/>
  <c r="C68" i="1"/>
  <c r="C66" i="1"/>
  <c r="C65" i="1"/>
  <c r="C64" i="1"/>
  <c r="C60" i="1"/>
  <c r="C59" i="1"/>
  <c r="C58" i="1"/>
  <c r="C55" i="1"/>
  <c r="C41" i="1"/>
  <c r="C39" i="1"/>
  <c r="C36" i="1"/>
  <c r="C34" i="1"/>
  <c r="C29" i="1"/>
  <c r="C23" i="1"/>
  <c r="C16" i="1"/>
  <c r="C6" i="1"/>
  <c r="C75" i="1" l="1"/>
  <c r="C20" i="1"/>
  <c r="C22" i="1"/>
  <c r="C57" i="1"/>
  <c r="C85" i="1"/>
  <c r="C33" i="1"/>
  <c r="C63" i="1"/>
  <c r="C95" i="1" l="1"/>
  <c r="C81" i="1"/>
  <c r="C45" i="1"/>
  <c r="C96" i="1"/>
  <c r="C98" i="1" l="1"/>
</calcChain>
</file>

<file path=xl/sharedStrings.xml><?xml version="1.0" encoding="utf-8"?>
<sst xmlns="http://schemas.openxmlformats.org/spreadsheetml/2006/main" count="107" uniqueCount="90">
  <si>
    <t>CENTRAL DE DEPOSITO DE VALORES, S.A. DE C.V.</t>
  </si>
  <si>
    <t>BALANCE GENERAL AL 28 DE FEBRERO DE 2018</t>
  </si>
  <si>
    <t>(Cifras en US$)</t>
  </si>
  <si>
    <t>2018 FEBRERO</t>
  </si>
  <si>
    <t>ACTIVO</t>
  </si>
  <si>
    <t>CIRCULANTE</t>
  </si>
  <si>
    <t>Efectivo y Equivalentes</t>
  </si>
  <si>
    <t>Bancos</t>
  </si>
  <si>
    <t>Disponible restringido</t>
  </si>
  <si>
    <t>Inversiones Financieras</t>
  </si>
  <si>
    <t>Cuentas y documentos por cobrar a clientes</t>
  </si>
  <si>
    <t>Cuentas y documentos por cobrar relacionados</t>
  </si>
  <si>
    <t>Rendimientos por cobrar</t>
  </si>
  <si>
    <t>Impuestos</t>
  </si>
  <si>
    <t>Gastos pagados por anticipado</t>
  </si>
  <si>
    <t>ACTIVOS A LARGO PLAZO</t>
  </si>
  <si>
    <t xml:space="preserve">Muebles </t>
  </si>
  <si>
    <t>Cuentas por cobrar a largo plazo</t>
  </si>
  <si>
    <t>Activos intangibles</t>
  </si>
  <si>
    <t>TOTAL DEL ACTIVO</t>
  </si>
  <si>
    <t>PASIVO</t>
  </si>
  <si>
    <t>CIRCULANTES</t>
  </si>
  <si>
    <t>Prestamos y sobregiros</t>
  </si>
  <si>
    <t>Obligaciones por custodia y admón</t>
  </si>
  <si>
    <t>Cuentas por pagar</t>
  </si>
  <si>
    <t>Cuentas por pagar relacionadas</t>
  </si>
  <si>
    <t>Impuestos por pagar propios</t>
  </si>
  <si>
    <t>OTROS PASIVOS Y PROVISIONES</t>
  </si>
  <si>
    <t xml:space="preserve">Otros Ingresos Diferidos </t>
  </si>
  <si>
    <t>Estimación para obligaciones laborales</t>
  </si>
  <si>
    <t>PATRIMONIO</t>
  </si>
  <si>
    <t>CAPITAL</t>
  </si>
  <si>
    <t>Capital social</t>
  </si>
  <si>
    <t>RESERVAS DE CAPITAL</t>
  </si>
  <si>
    <t>Reserva legal</t>
  </si>
  <si>
    <t>Reserva voluntaria de liquidez</t>
  </si>
  <si>
    <t>REVALUACIONES</t>
  </si>
  <si>
    <t>Revaluacion de Inversiones</t>
  </si>
  <si>
    <t>RESULTADOS</t>
  </si>
  <si>
    <t>Resultados acumulados</t>
  </si>
  <si>
    <t>Resultados del período</t>
  </si>
  <si>
    <t>TOTAL PASIVO Y PATRIMONIO</t>
  </si>
  <si>
    <t>ESTADO DE RESULTADO ACUMULADO  FEBRERO 2018 - DICIEMBRE 2017</t>
  </si>
  <si>
    <t>A</t>
  </si>
  <si>
    <t xml:space="preserve">INGRESOS DE OPERACIÓN </t>
  </si>
  <si>
    <t>I</t>
  </si>
  <si>
    <t>ING. POR SERV. DE DEPOSITO, CUSTODIA Y ADMON.</t>
  </si>
  <si>
    <t>II</t>
  </si>
  <si>
    <t>ING. POR SERV. ELECTRONICOS DE CUSTODIA Y ADMON.</t>
  </si>
  <si>
    <t>III</t>
  </si>
  <si>
    <t>INGRESOS POR DERECHOS DE INSCRIPCION</t>
  </si>
  <si>
    <t>IV</t>
  </si>
  <si>
    <t>INGRESOS DIVERSOS</t>
  </si>
  <si>
    <t xml:space="preserve">GASTOS DE OPERACIÓN </t>
  </si>
  <si>
    <t>GASTOS POR SERVICIOS DE CUSTODIA</t>
  </si>
  <si>
    <t>GASTOS POR SEGUROS POR SERVICIOS DE CUSTODIA</t>
  </si>
  <si>
    <t>GTOS POR SERVICIOS DE SOFTWARE Y ELECTRONICOS</t>
  </si>
  <si>
    <t>OTROS GTOS. DE OPER. POR SERV. DE CUSTODIA Y ADMON.</t>
  </si>
  <si>
    <t>V</t>
  </si>
  <si>
    <t xml:space="preserve">GASTOS DE PERSONAL </t>
  </si>
  <si>
    <t>VI</t>
  </si>
  <si>
    <t xml:space="preserve">GASTOS DE DIRECTORIO </t>
  </si>
  <si>
    <t>VII</t>
  </si>
  <si>
    <t xml:space="preserve">GASTOS POR SERVICIOS RECIBIDOS DE TERCEROS </t>
  </si>
  <si>
    <t>VIII</t>
  </si>
  <si>
    <t xml:space="preserve">IMPUESTOS Y CONTRIBUCIONES </t>
  </si>
  <si>
    <t>IX</t>
  </si>
  <si>
    <t xml:space="preserve">GASTOS DIVERSOS </t>
  </si>
  <si>
    <t>DEPRECIACION Y AMORTIZACION</t>
  </si>
  <si>
    <t>DEPRECIACION DE BIENES MUEBLES</t>
  </si>
  <si>
    <t>INSTALACIONES</t>
  </si>
  <si>
    <t>AMORTIZACION DE SOFTWARE</t>
  </si>
  <si>
    <t xml:space="preserve">AMORTIZACIÓN DE GASTOS </t>
  </si>
  <si>
    <t>UTILIDAD (PERDIDA) DE OPERACIÓN (A-A)</t>
  </si>
  <si>
    <t>B</t>
  </si>
  <si>
    <t xml:space="preserve">INGRESOS FINANCIEROS </t>
  </si>
  <si>
    <t xml:space="preserve">GASTOS FINANCIEROS </t>
  </si>
  <si>
    <t>GASTOS POR INVERSIONES EN VALORES</t>
  </si>
  <si>
    <t>GASTOS POR INVERSIONES EN REPORTOS</t>
  </si>
  <si>
    <t xml:space="preserve">GASTOS POR INVERS EN ADMON DE CARTERA </t>
  </si>
  <si>
    <t>GASTOS CON INSTITUCIONES FINANCIERAS</t>
  </si>
  <si>
    <t>GASTOS DE OPERACIÓN DE CAMBIO DE MONEDA EXTRANJERA</t>
  </si>
  <si>
    <t>C</t>
  </si>
  <si>
    <t xml:space="preserve">INGRESOS EXTRAORDINARIOS </t>
  </si>
  <si>
    <t>D</t>
  </si>
  <si>
    <t xml:space="preserve">GASTOS EXTRAORDINARIOS </t>
  </si>
  <si>
    <t>GASTO POR IMPUESTO SOBRE LA RENTA</t>
  </si>
  <si>
    <t>TOTAL INGRESOS ACUMULADOS DEL EJERCICIO</t>
  </si>
  <si>
    <t>TOTAL GASTOS ACUMULADOS DEL EJERCICIO</t>
  </si>
  <si>
    <t>UTILIDAD (PERDIDA) ACUMULADOS DEL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</si>
</sst>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62"/>
      <name val="Calibri"/>
      <family val="2"/>
      <scheme val="minor"/>
    </font>
    <font>
      <b/>
      <sz val="12"/>
      <color indexed="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 applyBorder="1"/>
    <xf numFmtId="0" fontId="3" fillId="0" borderId="0" xfId="0" applyFont="1"/>
    <xf numFmtId="9" fontId="3" fillId="0" borderId="0" xfId="3" applyFont="1" applyBorder="1"/>
    <xf numFmtId="0" fontId="2" fillId="2" borderId="1" xfId="0" applyFont="1" applyFill="1" applyBorder="1" applyAlignment="1">
      <alignment horizontal="left"/>
    </xf>
    <xf numFmtId="0" fontId="3" fillId="2" borderId="1" xfId="0" applyFont="1" applyFill="1" applyBorder="1"/>
    <xf numFmtId="17" fontId="4" fillId="0" borderId="1" xfId="3" applyNumberFormat="1" applyFont="1" applyFill="1" applyBorder="1" applyAlignment="1">
      <alignment horizontal="center"/>
    </xf>
    <xf numFmtId="17" fontId="2" fillId="0" borderId="1" xfId="1" applyNumberFormat="1" applyFont="1" applyFill="1" applyBorder="1" applyAlignment="1">
      <alignment horizontal="center"/>
    </xf>
    <xf numFmtId="4" fontId="3" fillId="0" borderId="0" xfId="0" applyNumberFormat="1" applyFont="1" applyBorder="1"/>
    <xf numFmtId="0" fontId="2" fillId="0" borderId="0" xfId="0" applyFont="1" applyFill="1"/>
    <xf numFmtId="0" fontId="3" fillId="0" borderId="0" xfId="0" applyFont="1" applyFill="1"/>
    <xf numFmtId="164" fontId="3" fillId="0" borderId="0" xfId="2" applyNumberFormat="1" applyFont="1" applyFill="1"/>
    <xf numFmtId="164" fontId="2" fillId="0" borderId="0" xfId="1" applyNumberFormat="1" applyFont="1" applyFill="1"/>
    <xf numFmtId="164" fontId="3" fillId="0" borderId="0" xfId="1" applyNumberFormat="1" applyFont="1" applyFill="1"/>
    <xf numFmtId="0" fontId="3" fillId="0" borderId="0" xfId="0" quotePrefix="1" applyFont="1" applyFill="1" applyAlignment="1">
      <alignment horizontal="left"/>
    </xf>
    <xf numFmtId="164" fontId="3" fillId="0" borderId="0" xfId="0" applyNumberFormat="1" applyFont="1" applyFill="1"/>
    <xf numFmtId="0" fontId="3" fillId="0" borderId="0" xfId="0" applyFont="1" applyFill="1" applyAlignment="1">
      <alignment horizontal="left"/>
    </xf>
    <xf numFmtId="43" fontId="3" fillId="0" borderId="2" xfId="1" applyFont="1" applyFill="1" applyBorder="1"/>
    <xf numFmtId="4" fontId="5" fillId="0" borderId="0" xfId="0" applyNumberFormat="1" applyFont="1" applyBorder="1"/>
    <xf numFmtId="0" fontId="2" fillId="0" borderId="0" xfId="0" quotePrefix="1" applyFont="1" applyFill="1" applyAlignment="1">
      <alignment horizontal="left"/>
    </xf>
    <xf numFmtId="164" fontId="3" fillId="0" borderId="0" xfId="1" applyNumberFormat="1" applyFont="1" applyFill="1" applyBorder="1"/>
    <xf numFmtId="164" fontId="3" fillId="0" borderId="2" xfId="1" applyNumberFormat="1" applyFont="1" applyFill="1" applyBorder="1"/>
    <xf numFmtId="164" fontId="2" fillId="0" borderId="3" xfId="1" applyNumberFormat="1" applyFont="1" applyFill="1" applyBorder="1"/>
    <xf numFmtId="164" fontId="3" fillId="0" borderId="0" xfId="0" applyNumberFormat="1" applyFont="1"/>
    <xf numFmtId="164" fontId="2" fillId="0" borderId="0" xfId="1" applyNumberFormat="1" applyFont="1" applyFill="1" applyBorder="1"/>
    <xf numFmtId="4" fontId="6" fillId="0" borderId="0" xfId="0" applyNumberFormat="1" applyFont="1" applyBorder="1"/>
    <xf numFmtId="164" fontId="2" fillId="0" borderId="2" xfId="1" applyNumberFormat="1" applyFont="1" applyFill="1" applyBorder="1"/>
    <xf numFmtId="43" fontId="3" fillId="0" borderId="0" xfId="1" applyFont="1" applyFill="1" applyBorder="1"/>
    <xf numFmtId="0" fontId="3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left"/>
    </xf>
    <xf numFmtId="164" fontId="2" fillId="0" borderId="0" xfId="0" applyNumberFormat="1" applyFont="1" applyFill="1"/>
    <xf numFmtId="0" fontId="3" fillId="0" borderId="0" xfId="0" applyFont="1" applyFill="1" applyBorder="1" applyAlignment="1">
      <alignment horizontal="left"/>
    </xf>
    <xf numFmtId="0" fontId="3" fillId="0" borderId="0" xfId="0" quotePrefix="1" applyFont="1" applyFill="1" applyBorder="1" applyAlignment="1">
      <alignment horizontal="left"/>
    </xf>
    <xf numFmtId="164" fontId="2" fillId="0" borderId="0" xfId="0" applyNumberFormat="1" applyFont="1" applyFill="1" applyBorder="1"/>
    <xf numFmtId="0" fontId="2" fillId="0" borderId="0" xfId="0" applyFont="1" applyBorder="1"/>
    <xf numFmtId="0" fontId="2" fillId="0" borderId="0" xfId="0" applyFont="1"/>
    <xf numFmtId="164" fontId="3" fillId="0" borderId="0" xfId="0" applyNumberFormat="1" applyFont="1" applyFill="1" applyBorder="1"/>
    <xf numFmtId="0" fontId="2" fillId="0" borderId="0" xfId="0" quotePrefix="1" applyFont="1" applyFill="1" applyBorder="1" applyAlignment="1">
      <alignment horizontal="left"/>
    </xf>
    <xf numFmtId="164" fontId="2" fillId="0" borderId="2" xfId="0" applyNumberFormat="1" applyFont="1" applyFill="1" applyBorder="1"/>
    <xf numFmtId="164" fontId="2" fillId="0" borderId="4" xfId="0" applyNumberFormat="1" applyFont="1" applyFill="1" applyBorder="1"/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quotePrefix="1" applyFont="1" applyFill="1" applyAlignment="1">
      <alignment horizontal="center"/>
    </xf>
    <xf numFmtId="0" fontId="3" fillId="0" borderId="0" xfId="0" applyFont="1" applyBorder="1" applyAlignment="1">
      <alignment horizontal="center"/>
    </xf>
    <xf numFmtId="164" fontId="3" fillId="0" borderId="0" xfId="0" applyNumberFormat="1" applyFont="1" applyFill="1" applyAlignment="1">
      <alignment horizontal="center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miranda/Documents/De%20trabajo/Estados%20Financieros%20CEDEVAL/2018/CEDEVAL%20EF%20Febrero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BG_ER"/>
      <sheetName val="BG2"/>
      <sheetName val="IngC"/>
      <sheetName val="GtoC"/>
      <sheetName val="ERC"/>
      <sheetName val="I Msual"/>
      <sheetName val="G Msual"/>
      <sheetName val="R Msual"/>
      <sheetName val="Pres Ing"/>
      <sheetName val="Pres Gto"/>
      <sheetName val="Pres Res"/>
      <sheetName val="Ing Real 17"/>
      <sheetName val="Gto Real 17"/>
      <sheetName val="Res Real 17"/>
      <sheetName val="Grafik (2)"/>
      <sheetName val="ER Pres"/>
      <sheetName val="ER ACUM PRES"/>
      <sheetName val="Miles2"/>
      <sheetName val="Acum"/>
      <sheetName val="BG_ER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O9">
            <v>191874.36000000002</v>
          </cell>
        </row>
        <row r="10">
          <cell r="O10">
            <v>3516.95</v>
          </cell>
        </row>
        <row r="11">
          <cell r="O11">
            <v>5139</v>
          </cell>
        </row>
        <row r="15">
          <cell r="O15">
            <v>30789.47</v>
          </cell>
        </row>
        <row r="16">
          <cell r="O16">
            <v>4641.66</v>
          </cell>
        </row>
        <row r="17">
          <cell r="O17">
            <v>6120.32</v>
          </cell>
        </row>
        <row r="19">
          <cell r="O19">
            <v>64277.81</v>
          </cell>
        </row>
        <row r="20">
          <cell r="O20">
            <v>8449.49</v>
          </cell>
        </row>
        <row r="21">
          <cell r="O21">
            <v>38105.040000000001</v>
          </cell>
        </row>
        <row r="22">
          <cell r="O22">
            <v>4371.3</v>
          </cell>
        </row>
        <row r="23">
          <cell r="O23">
            <v>1099.05</v>
          </cell>
        </row>
        <row r="26">
          <cell r="O26">
            <v>3611.7799999999997</v>
          </cell>
        </row>
        <row r="27">
          <cell r="O27">
            <v>97.49</v>
          </cell>
        </row>
        <row r="28">
          <cell r="O28">
            <v>0</v>
          </cell>
        </row>
        <row r="29">
          <cell r="O29">
            <v>5781.66</v>
          </cell>
        </row>
        <row r="33">
          <cell r="O33">
            <v>24903.18</v>
          </cell>
        </row>
        <row r="36">
          <cell r="O36">
            <v>0</v>
          </cell>
        </row>
        <row r="37">
          <cell r="O37">
            <v>0</v>
          </cell>
        </row>
        <row r="38">
          <cell r="O38">
            <v>396.15999999999997</v>
          </cell>
        </row>
        <row r="39">
          <cell r="O39">
            <v>60.730000000000004</v>
          </cell>
        </row>
        <row r="40">
          <cell r="O40">
            <v>0</v>
          </cell>
        </row>
        <row r="42">
          <cell r="O42">
            <v>172.76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3"/>
  <sheetViews>
    <sheetView showGridLines="0" tabSelected="1" workbookViewId="0">
      <selection activeCell="A48" sqref="A48:XFD48"/>
    </sheetView>
  </sheetViews>
  <sheetFormatPr baseColWidth="10" defaultColWidth="14.85546875" defaultRowHeight="14.25" customHeight="1" x14ac:dyDescent="0.25"/>
  <cols>
    <col min="1" max="1" width="6" style="2" customWidth="1"/>
    <col min="2" max="2" width="56.42578125" style="2" customWidth="1"/>
    <col min="3" max="3" width="22.42578125" style="15" bestFit="1" customWidth="1"/>
    <col min="4" max="4" width="14.7109375" style="1" customWidth="1"/>
    <col min="5" max="5" width="15" style="2" bestFit="1" customWidth="1"/>
    <col min="6" max="16384" width="14.85546875" style="2"/>
  </cols>
  <sheetData>
    <row r="1" spans="1:4" ht="15.75" x14ac:dyDescent="0.25">
      <c r="A1" s="40" t="s">
        <v>0</v>
      </c>
      <c r="B1" s="40"/>
      <c r="C1" s="40"/>
    </row>
    <row r="2" spans="1:4" ht="15.75" x14ac:dyDescent="0.25">
      <c r="A2" s="41" t="s">
        <v>1</v>
      </c>
      <c r="B2" s="42"/>
      <c r="C2" s="42"/>
      <c r="D2" s="3"/>
    </row>
    <row r="3" spans="1:4" ht="15.75" x14ac:dyDescent="0.25">
      <c r="A3" s="43" t="s">
        <v>2</v>
      </c>
      <c r="B3" s="43"/>
      <c r="C3" s="43"/>
      <c r="D3" s="3"/>
    </row>
    <row r="4" spans="1:4" ht="16.5" thickBot="1" x14ac:dyDescent="0.3">
      <c r="A4" s="4"/>
      <c r="B4" s="5"/>
      <c r="C4" s="6" t="s">
        <v>3</v>
      </c>
      <c r="D4" s="8"/>
    </row>
    <row r="5" spans="1:4" ht="15.75" x14ac:dyDescent="0.25">
      <c r="A5" s="9" t="s">
        <v>4</v>
      </c>
      <c r="B5" s="10"/>
      <c r="C5" s="11"/>
      <c r="D5" s="3"/>
    </row>
    <row r="6" spans="1:4" ht="15.75" x14ac:dyDescent="0.25">
      <c r="A6" s="9" t="s">
        <v>5</v>
      </c>
      <c r="B6" s="10"/>
      <c r="C6" s="12">
        <f>SUM(C7:C15)</f>
        <v>2527779.9700000002</v>
      </c>
      <c r="D6" s="3"/>
    </row>
    <row r="7" spans="1:4" ht="15.75" x14ac:dyDescent="0.25">
      <c r="A7" s="9"/>
      <c r="B7" s="10" t="s">
        <v>6</v>
      </c>
      <c r="C7" s="13">
        <v>114.29</v>
      </c>
      <c r="D7" s="3"/>
    </row>
    <row r="8" spans="1:4" ht="15.75" x14ac:dyDescent="0.25">
      <c r="A8" s="9"/>
      <c r="B8" s="14" t="s">
        <v>7</v>
      </c>
      <c r="C8" s="15">
        <v>271826.90999999997</v>
      </c>
      <c r="D8" s="3"/>
    </row>
    <row r="9" spans="1:4" ht="15.75" x14ac:dyDescent="0.25">
      <c r="A9" s="9"/>
      <c r="B9" s="16" t="s">
        <v>8</v>
      </c>
      <c r="C9" s="15">
        <v>59270.559999999998</v>
      </c>
      <c r="D9" s="8"/>
    </row>
    <row r="10" spans="1:4" ht="15.75" x14ac:dyDescent="0.25">
      <c r="A10" s="9"/>
      <c r="B10" s="10" t="s">
        <v>9</v>
      </c>
      <c r="C10" s="15">
        <v>1938385.47</v>
      </c>
      <c r="D10" s="8"/>
    </row>
    <row r="11" spans="1:4" ht="15.75" x14ac:dyDescent="0.25">
      <c r="A11" s="9"/>
      <c r="B11" s="14" t="s">
        <v>10</v>
      </c>
      <c r="C11" s="15">
        <v>181890.44</v>
      </c>
      <c r="D11" s="8"/>
    </row>
    <row r="12" spans="1:4" ht="15.75" x14ac:dyDescent="0.25">
      <c r="A12" s="9"/>
      <c r="B12" s="14" t="s">
        <v>11</v>
      </c>
      <c r="C12" s="15">
        <v>5115.8900000000003</v>
      </c>
      <c r="D12" s="8"/>
    </row>
    <row r="13" spans="1:4" ht="15.75" x14ac:dyDescent="0.25">
      <c r="A13" s="9"/>
      <c r="B13" s="10" t="s">
        <v>12</v>
      </c>
      <c r="C13" s="15">
        <v>16087.52</v>
      </c>
      <c r="D13" s="8"/>
    </row>
    <row r="14" spans="1:4" ht="15.75" x14ac:dyDescent="0.25">
      <c r="A14" s="9"/>
      <c r="B14" s="10" t="s">
        <v>13</v>
      </c>
      <c r="C14" s="13">
        <v>32153.17</v>
      </c>
      <c r="D14" s="8"/>
    </row>
    <row r="15" spans="1:4" ht="15.75" x14ac:dyDescent="0.25">
      <c r="A15" s="9"/>
      <c r="B15" s="10" t="s">
        <v>14</v>
      </c>
      <c r="C15" s="17">
        <v>22935.72</v>
      </c>
      <c r="D15" s="18"/>
    </row>
    <row r="16" spans="1:4" ht="15.75" x14ac:dyDescent="0.25">
      <c r="A16" s="19" t="s">
        <v>15</v>
      </c>
      <c r="B16" s="10"/>
      <c r="C16" s="12">
        <f>SUM(C17:C19)</f>
        <v>139762.63</v>
      </c>
      <c r="D16" s="8"/>
    </row>
    <row r="17" spans="1:6" ht="14.25" customHeight="1" x14ac:dyDescent="0.25">
      <c r="A17" s="9"/>
      <c r="B17" s="10" t="s">
        <v>16</v>
      </c>
      <c r="C17" s="13">
        <v>39550.92</v>
      </c>
      <c r="D17" s="8"/>
    </row>
    <row r="18" spans="1:6" ht="14.25" customHeight="1" x14ac:dyDescent="0.25">
      <c r="A18" s="9"/>
      <c r="B18" s="10" t="s">
        <v>17</v>
      </c>
      <c r="C18" s="20">
        <v>23974.37</v>
      </c>
      <c r="D18" s="8"/>
    </row>
    <row r="19" spans="1:6" ht="13.5" customHeight="1" x14ac:dyDescent="0.25">
      <c r="A19" s="9"/>
      <c r="B19" s="10" t="s">
        <v>18</v>
      </c>
      <c r="C19" s="17">
        <v>76237.34</v>
      </c>
      <c r="D19" s="8"/>
    </row>
    <row r="20" spans="1:6" ht="14.25" customHeight="1" thickBot="1" x14ac:dyDescent="0.3">
      <c r="A20" s="9"/>
      <c r="B20" s="9" t="s">
        <v>19</v>
      </c>
      <c r="C20" s="22">
        <f>C16+C6</f>
        <v>2667542.6</v>
      </c>
      <c r="D20" s="18"/>
      <c r="F20" s="23"/>
    </row>
    <row r="21" spans="1:6" ht="14.25" customHeight="1" thickTop="1" x14ac:dyDescent="0.25">
      <c r="A21" s="9"/>
      <c r="B21" s="10"/>
      <c r="C21" s="13"/>
      <c r="D21" s="18"/>
    </row>
    <row r="22" spans="1:6" ht="14.25" customHeight="1" x14ac:dyDescent="0.25">
      <c r="A22" s="9" t="s">
        <v>20</v>
      </c>
      <c r="B22" s="10"/>
      <c r="C22" s="12">
        <f>C23+C29</f>
        <v>156002.48000000001</v>
      </c>
      <c r="D22" s="18"/>
    </row>
    <row r="23" spans="1:6" ht="14.25" customHeight="1" x14ac:dyDescent="0.25">
      <c r="A23" s="9" t="s">
        <v>21</v>
      </c>
      <c r="B23" s="10"/>
      <c r="C23" s="24">
        <f>SUM(C24:C28)</f>
        <v>141274.48000000001</v>
      </c>
      <c r="D23" s="8"/>
    </row>
    <row r="24" spans="1:6" ht="14.25" customHeight="1" x14ac:dyDescent="0.25">
      <c r="A24" s="9"/>
      <c r="B24" s="10" t="s">
        <v>22</v>
      </c>
      <c r="C24" s="15">
        <v>0</v>
      </c>
      <c r="D24" s="8"/>
    </row>
    <row r="25" spans="1:6" ht="14.25" customHeight="1" x14ac:dyDescent="0.25">
      <c r="A25" s="9"/>
      <c r="B25" s="14" t="s">
        <v>23</v>
      </c>
      <c r="C25" s="20">
        <v>24973.53</v>
      </c>
      <c r="D25" s="25"/>
      <c r="E25" s="23"/>
    </row>
    <row r="26" spans="1:6" ht="14.25" customHeight="1" x14ac:dyDescent="0.25">
      <c r="A26" s="9"/>
      <c r="B26" s="10" t="s">
        <v>24</v>
      </c>
      <c r="C26" s="13">
        <v>28286.19</v>
      </c>
      <c r="D26" s="8"/>
    </row>
    <row r="27" spans="1:6" ht="14.25" customHeight="1" x14ac:dyDescent="0.25">
      <c r="A27" s="9"/>
      <c r="B27" s="10" t="s">
        <v>25</v>
      </c>
      <c r="C27" s="15">
        <v>12578.13</v>
      </c>
      <c r="D27" s="8"/>
    </row>
    <row r="28" spans="1:6" ht="14.25" customHeight="1" x14ac:dyDescent="0.25">
      <c r="A28" s="9"/>
      <c r="B28" s="10" t="s">
        <v>26</v>
      </c>
      <c r="C28" s="13">
        <v>75436.63</v>
      </c>
      <c r="D28" s="8"/>
      <c r="E28" s="23"/>
    </row>
    <row r="29" spans="1:6" ht="14.25" customHeight="1" x14ac:dyDescent="0.25">
      <c r="A29" s="9" t="s">
        <v>27</v>
      </c>
      <c r="B29" s="10"/>
      <c r="C29" s="26">
        <f>SUM(C30:C31)</f>
        <v>14728</v>
      </c>
      <c r="D29" s="8"/>
    </row>
    <row r="30" spans="1:6" ht="14.25" customHeight="1" x14ac:dyDescent="0.25">
      <c r="A30" s="9"/>
      <c r="B30" s="10" t="s">
        <v>28</v>
      </c>
      <c r="C30" s="13">
        <v>0</v>
      </c>
      <c r="D30" s="8"/>
    </row>
    <row r="31" spans="1:6" ht="14.25" customHeight="1" x14ac:dyDescent="0.25">
      <c r="A31" s="9"/>
      <c r="B31" s="14" t="s">
        <v>29</v>
      </c>
      <c r="C31" s="21">
        <v>14728</v>
      </c>
      <c r="D31" s="8"/>
    </row>
    <row r="32" spans="1:6" ht="14.25" customHeight="1" x14ac:dyDescent="0.25">
      <c r="A32" s="9"/>
      <c r="B32" s="10"/>
      <c r="C32" s="13"/>
      <c r="D32" s="8"/>
    </row>
    <row r="33" spans="1:6" ht="14.25" customHeight="1" x14ac:dyDescent="0.25">
      <c r="A33" s="9" t="s">
        <v>30</v>
      </c>
      <c r="B33" s="10"/>
      <c r="C33" s="12">
        <f>C34+C36+C41+C39</f>
        <v>2511540.12</v>
      </c>
      <c r="D33" s="8"/>
    </row>
    <row r="34" spans="1:6" ht="14.25" customHeight="1" x14ac:dyDescent="0.25">
      <c r="A34" s="9" t="s">
        <v>31</v>
      </c>
      <c r="B34" s="10"/>
      <c r="C34" s="12">
        <f>SUM(C35:C35)</f>
        <v>2000000</v>
      </c>
      <c r="D34" s="8"/>
    </row>
    <row r="35" spans="1:6" ht="14.25" customHeight="1" x14ac:dyDescent="0.25">
      <c r="A35" s="9"/>
      <c r="B35" s="10" t="s">
        <v>32</v>
      </c>
      <c r="C35" s="13">
        <v>2000000</v>
      </c>
      <c r="D35" s="8"/>
    </row>
    <row r="36" spans="1:6" ht="14.25" customHeight="1" x14ac:dyDescent="0.25">
      <c r="A36" s="9" t="s">
        <v>33</v>
      </c>
      <c r="B36" s="10"/>
      <c r="C36" s="12">
        <f>SUM(C37:C38)</f>
        <v>248643.48</v>
      </c>
      <c r="D36" s="8"/>
    </row>
    <row r="37" spans="1:6" ht="14.25" customHeight="1" x14ac:dyDescent="0.25">
      <c r="A37" s="9"/>
      <c r="B37" s="10" t="s">
        <v>34</v>
      </c>
      <c r="C37" s="20">
        <v>196275.88</v>
      </c>
      <c r="D37" s="8"/>
    </row>
    <row r="38" spans="1:6" ht="14.25" customHeight="1" x14ac:dyDescent="0.25">
      <c r="A38" s="9"/>
      <c r="B38" s="10" t="s">
        <v>35</v>
      </c>
      <c r="C38" s="20">
        <v>52367.6</v>
      </c>
      <c r="D38" s="8"/>
    </row>
    <row r="39" spans="1:6" ht="14.25" customHeight="1" x14ac:dyDescent="0.25">
      <c r="A39" s="9" t="s">
        <v>36</v>
      </c>
      <c r="B39" s="10"/>
      <c r="C39" s="12">
        <f>SUM(C40:C40)</f>
        <v>-22224.65</v>
      </c>
      <c r="D39" s="8"/>
    </row>
    <row r="40" spans="1:6" ht="14.25" customHeight="1" x14ac:dyDescent="0.25">
      <c r="A40" s="9"/>
      <c r="B40" s="10" t="s">
        <v>37</v>
      </c>
      <c r="C40" s="20">
        <v>-22224.65</v>
      </c>
      <c r="D40" s="8"/>
    </row>
    <row r="41" spans="1:6" ht="14.25" customHeight="1" x14ac:dyDescent="0.25">
      <c r="A41" s="9" t="s">
        <v>38</v>
      </c>
      <c r="B41" s="10"/>
      <c r="C41" s="12">
        <f>+C43+C42</f>
        <v>285121.28999999998</v>
      </c>
      <c r="D41" s="25"/>
    </row>
    <row r="42" spans="1:6" ht="14.25" customHeight="1" x14ac:dyDescent="0.25">
      <c r="A42" s="9"/>
      <c r="B42" s="14" t="s">
        <v>39</v>
      </c>
      <c r="C42" s="13">
        <v>227317</v>
      </c>
      <c r="D42" s="8"/>
    </row>
    <row r="43" spans="1:6" ht="14.25" customHeight="1" x14ac:dyDescent="0.25">
      <c r="A43" s="9"/>
      <c r="B43" s="10" t="s">
        <v>40</v>
      </c>
      <c r="C43" s="21">
        <v>57804.29</v>
      </c>
      <c r="D43" s="8"/>
      <c r="E43" s="23"/>
    </row>
    <row r="44" spans="1:6" ht="14.25" customHeight="1" x14ac:dyDescent="0.25">
      <c r="A44" s="9"/>
      <c r="B44" s="10"/>
      <c r="C44" s="13"/>
      <c r="D44" s="8"/>
    </row>
    <row r="45" spans="1:6" ht="14.25" customHeight="1" thickBot="1" x14ac:dyDescent="0.3">
      <c r="A45" s="9"/>
      <c r="B45" s="9" t="s">
        <v>41</v>
      </c>
      <c r="C45" s="22">
        <f>C33+C22</f>
        <v>2667542.6</v>
      </c>
      <c r="D45" s="8"/>
    </row>
    <row r="46" spans="1:6" ht="14.25" customHeight="1" thickTop="1" x14ac:dyDescent="0.25">
      <c r="A46" s="9"/>
      <c r="B46" s="10"/>
      <c r="C46" s="13"/>
      <c r="D46" s="8"/>
      <c r="F46" s="23"/>
    </row>
    <row r="47" spans="1:6" ht="14.25" customHeight="1" x14ac:dyDescent="0.25">
      <c r="A47" s="9"/>
      <c r="B47" s="10"/>
      <c r="C47" s="13"/>
      <c r="D47" s="8"/>
      <c r="F47" s="23"/>
    </row>
    <row r="48" spans="1:6" ht="14.25" customHeight="1" x14ac:dyDescent="0.25">
      <c r="A48" s="9"/>
      <c r="B48" s="10"/>
      <c r="C48" s="13"/>
      <c r="D48" s="8"/>
      <c r="F48" s="23"/>
    </row>
    <row r="49" spans="1:6" ht="14.25" customHeight="1" x14ac:dyDescent="0.25">
      <c r="A49" s="9"/>
      <c r="B49" s="10"/>
      <c r="C49" s="13"/>
      <c r="D49" s="8"/>
      <c r="F49" s="23"/>
    </row>
    <row r="50" spans="1:6" ht="15.75" x14ac:dyDescent="0.25"/>
    <row r="52" spans="1:6" ht="15.75" x14ac:dyDescent="0.25">
      <c r="A52" s="40" t="s">
        <v>0</v>
      </c>
      <c r="B52" s="40"/>
      <c r="C52" s="40"/>
    </row>
    <row r="53" spans="1:6" ht="15.75" x14ac:dyDescent="0.25">
      <c r="A53" s="41" t="s">
        <v>42</v>
      </c>
      <c r="B53" s="42"/>
      <c r="C53" s="42"/>
    </row>
    <row r="54" spans="1:6" ht="15.75" x14ac:dyDescent="0.25">
      <c r="A54" s="28"/>
      <c r="B54" s="44" t="s">
        <v>2</v>
      </c>
      <c r="C54" s="44"/>
    </row>
    <row r="55" spans="1:6" ht="16.5" thickBot="1" x14ac:dyDescent="0.3">
      <c r="A55" s="4"/>
      <c r="B55" s="5"/>
      <c r="C55" s="7" t="str">
        <f>C4</f>
        <v>2018 FEBRERO</v>
      </c>
    </row>
    <row r="57" spans="1:6" ht="15.75" x14ac:dyDescent="0.25">
      <c r="A57" s="29" t="s">
        <v>43</v>
      </c>
      <c r="B57" s="29" t="s">
        <v>44</v>
      </c>
      <c r="C57" s="30">
        <f>SUM(C58:C60)</f>
        <v>200530.31000000003</v>
      </c>
      <c r="E57" s="23"/>
    </row>
    <row r="58" spans="1:6" ht="15.75" x14ac:dyDescent="0.25">
      <c r="A58" s="31" t="s">
        <v>45</v>
      </c>
      <c r="B58" s="32" t="s">
        <v>46</v>
      </c>
      <c r="C58" s="15">
        <f>'[1]R Msual'!O9</f>
        <v>191874.36000000002</v>
      </c>
    </row>
    <row r="59" spans="1:6" ht="15.75" x14ac:dyDescent="0.25">
      <c r="A59" s="31" t="s">
        <v>47</v>
      </c>
      <c r="B59" s="31" t="s">
        <v>48</v>
      </c>
      <c r="C59" s="15">
        <f>'[1]R Msual'!O10</f>
        <v>3516.95</v>
      </c>
    </row>
    <row r="60" spans="1:6" ht="15.75" x14ac:dyDescent="0.25">
      <c r="A60" s="31" t="s">
        <v>49</v>
      </c>
      <c r="B60" s="31" t="s">
        <v>50</v>
      </c>
      <c r="C60" s="15">
        <f>'[1]R Msual'!O11</f>
        <v>5139</v>
      </c>
    </row>
    <row r="61" spans="1:6" ht="15.75" x14ac:dyDescent="0.25">
      <c r="A61" s="32" t="s">
        <v>51</v>
      </c>
      <c r="B61" s="31" t="s">
        <v>52</v>
      </c>
      <c r="C61" s="15">
        <v>0</v>
      </c>
    </row>
    <row r="62" spans="1:6" ht="15.75" x14ac:dyDescent="0.25">
      <c r="A62" s="1"/>
      <c r="B62" s="1"/>
    </row>
    <row r="63" spans="1:6" ht="15.75" x14ac:dyDescent="0.25">
      <c r="A63" s="29" t="s">
        <v>43</v>
      </c>
      <c r="B63" s="29" t="s">
        <v>53</v>
      </c>
      <c r="C63" s="30">
        <f>SUM(C64:C72)</f>
        <v>157854.13999999998</v>
      </c>
      <c r="E63" s="23"/>
    </row>
    <row r="64" spans="1:6" ht="15.75" x14ac:dyDescent="0.25">
      <c r="A64" s="31" t="s">
        <v>45</v>
      </c>
      <c r="B64" s="31" t="s">
        <v>54</v>
      </c>
      <c r="C64" s="15">
        <f>'[1]R Msual'!O15</f>
        <v>30789.47</v>
      </c>
    </row>
    <row r="65" spans="1:4" ht="15.75" x14ac:dyDescent="0.25">
      <c r="A65" s="31" t="s">
        <v>47</v>
      </c>
      <c r="B65" s="31" t="s">
        <v>55</v>
      </c>
      <c r="C65" s="15">
        <f>'[1]R Msual'!O16</f>
        <v>4641.66</v>
      </c>
    </row>
    <row r="66" spans="1:4" ht="15.75" x14ac:dyDescent="0.25">
      <c r="A66" s="31" t="s">
        <v>49</v>
      </c>
      <c r="B66" s="31" t="s">
        <v>56</v>
      </c>
      <c r="C66" s="15">
        <f>'[1]R Msual'!O17</f>
        <v>6120.32</v>
      </c>
    </row>
    <row r="67" spans="1:4" ht="15.75" x14ac:dyDescent="0.25">
      <c r="A67" s="31" t="s">
        <v>51</v>
      </c>
      <c r="B67" s="31" t="s">
        <v>57</v>
      </c>
      <c r="C67" s="15">
        <v>0</v>
      </c>
    </row>
    <row r="68" spans="1:4" ht="15.75" x14ac:dyDescent="0.25">
      <c r="A68" s="31" t="s">
        <v>58</v>
      </c>
      <c r="B68" s="31" t="s">
        <v>59</v>
      </c>
      <c r="C68" s="15">
        <f>'[1]R Msual'!O19</f>
        <v>64277.81</v>
      </c>
      <c r="D68" s="23"/>
    </row>
    <row r="69" spans="1:4" ht="15.75" x14ac:dyDescent="0.25">
      <c r="A69" s="31" t="s">
        <v>60</v>
      </c>
      <c r="B69" s="31" t="s">
        <v>61</v>
      </c>
      <c r="C69" s="15">
        <f>'[1]R Msual'!O20</f>
        <v>8449.49</v>
      </c>
      <c r="D69" s="23"/>
    </row>
    <row r="70" spans="1:4" ht="15.75" x14ac:dyDescent="0.25">
      <c r="A70" s="31" t="s">
        <v>62</v>
      </c>
      <c r="B70" s="31" t="s">
        <v>63</v>
      </c>
      <c r="C70" s="15">
        <f>'[1]R Msual'!O21</f>
        <v>38105.040000000001</v>
      </c>
      <c r="D70" s="23"/>
    </row>
    <row r="71" spans="1:4" ht="15.75" x14ac:dyDescent="0.25">
      <c r="A71" s="31" t="s">
        <v>64</v>
      </c>
      <c r="B71" s="31" t="s">
        <v>65</v>
      </c>
      <c r="C71" s="15">
        <f>'[1]R Msual'!O22</f>
        <v>4371.3</v>
      </c>
      <c r="D71" s="23"/>
    </row>
    <row r="72" spans="1:4" ht="15.75" x14ac:dyDescent="0.25">
      <c r="A72" s="31" t="s">
        <v>66</v>
      </c>
      <c r="B72" s="31" t="s">
        <v>67</v>
      </c>
      <c r="C72" s="15">
        <f>'[1]R Msual'!O23</f>
        <v>1099.05</v>
      </c>
      <c r="D72" s="23"/>
    </row>
    <row r="73" spans="1:4" ht="15.75" x14ac:dyDescent="0.25">
      <c r="A73" s="31"/>
      <c r="B73" s="31"/>
    </row>
    <row r="74" spans="1:4" ht="15.75" x14ac:dyDescent="0.25">
      <c r="A74" s="31"/>
      <c r="B74" s="31"/>
    </row>
    <row r="75" spans="1:4" ht="15.75" x14ac:dyDescent="0.25">
      <c r="A75" s="29" t="s">
        <v>43</v>
      </c>
      <c r="B75" s="29" t="s">
        <v>68</v>
      </c>
      <c r="C75" s="30">
        <f>SUM(C76:C79)</f>
        <v>9490.93</v>
      </c>
    </row>
    <row r="76" spans="1:4" ht="15.75" x14ac:dyDescent="0.25">
      <c r="A76" s="31" t="s">
        <v>45</v>
      </c>
      <c r="B76" s="32" t="s">
        <v>69</v>
      </c>
      <c r="C76" s="15">
        <f>'[1]R Msual'!O26</f>
        <v>3611.7799999999997</v>
      </c>
    </row>
    <row r="77" spans="1:4" ht="15.75" x14ac:dyDescent="0.25">
      <c r="A77" s="31" t="s">
        <v>47</v>
      </c>
      <c r="B77" s="31" t="s">
        <v>70</v>
      </c>
      <c r="C77" s="15">
        <f>'[1]R Msual'!O27</f>
        <v>97.49</v>
      </c>
    </row>
    <row r="78" spans="1:4" ht="15.75" x14ac:dyDescent="0.25">
      <c r="A78" s="31" t="s">
        <v>49</v>
      </c>
      <c r="B78" s="31" t="s">
        <v>71</v>
      </c>
      <c r="C78" s="15">
        <f>'[1]R Msual'!O28</f>
        <v>0</v>
      </c>
    </row>
    <row r="79" spans="1:4" ht="15.75" x14ac:dyDescent="0.25">
      <c r="A79" s="31" t="s">
        <v>51</v>
      </c>
      <c r="B79" s="31" t="s">
        <v>72</v>
      </c>
      <c r="C79" s="15">
        <f>'[1]R Msual'!O29</f>
        <v>5781.66</v>
      </c>
    </row>
    <row r="80" spans="1:4" ht="15.75" x14ac:dyDescent="0.25">
      <c r="A80" s="31"/>
      <c r="B80" s="31"/>
    </row>
    <row r="81" spans="1:4" ht="15.75" x14ac:dyDescent="0.25">
      <c r="A81" s="31"/>
      <c r="B81" s="29" t="s">
        <v>73</v>
      </c>
      <c r="C81" s="33">
        <f>C57-C63-C75</f>
        <v>33185.240000000042</v>
      </c>
    </row>
    <row r="82" spans="1:4" ht="15.75" x14ac:dyDescent="0.25">
      <c r="A82" s="31"/>
      <c r="B82" s="29"/>
    </row>
    <row r="83" spans="1:4" ht="15.75" x14ac:dyDescent="0.25">
      <c r="A83" s="31" t="s">
        <v>74</v>
      </c>
      <c r="B83" s="29" t="s">
        <v>75</v>
      </c>
      <c r="C83" s="30">
        <f>'[1]R Msual'!O33</f>
        <v>24903.18</v>
      </c>
    </row>
    <row r="84" spans="1:4" ht="15.75" x14ac:dyDescent="0.25">
      <c r="A84" s="31"/>
      <c r="B84" s="31"/>
    </row>
    <row r="85" spans="1:4" ht="15.75" x14ac:dyDescent="0.25">
      <c r="A85" s="31" t="s">
        <v>74</v>
      </c>
      <c r="B85" s="29" t="s">
        <v>76</v>
      </c>
      <c r="C85" s="30">
        <f>SUM(C86:C90)</f>
        <v>456.89</v>
      </c>
    </row>
    <row r="86" spans="1:4" ht="15.75" x14ac:dyDescent="0.25">
      <c r="A86" s="31" t="s">
        <v>45</v>
      </c>
      <c r="B86" s="31" t="s">
        <v>77</v>
      </c>
      <c r="C86" s="15">
        <f>'[1]R Msual'!O36</f>
        <v>0</v>
      </c>
    </row>
    <row r="87" spans="1:4" ht="15.75" x14ac:dyDescent="0.25">
      <c r="A87" s="31" t="s">
        <v>47</v>
      </c>
      <c r="B87" s="31" t="s">
        <v>78</v>
      </c>
      <c r="C87" s="15">
        <f>'[1]R Msual'!O37</f>
        <v>0</v>
      </c>
    </row>
    <row r="88" spans="1:4" ht="15.75" x14ac:dyDescent="0.25">
      <c r="A88" s="31" t="s">
        <v>49</v>
      </c>
      <c r="B88" s="31" t="s">
        <v>79</v>
      </c>
      <c r="C88" s="15">
        <f>'[1]R Msual'!O38</f>
        <v>396.15999999999997</v>
      </c>
    </row>
    <row r="89" spans="1:4" ht="15.75" x14ac:dyDescent="0.25">
      <c r="A89" s="31" t="s">
        <v>51</v>
      </c>
      <c r="B89" s="31" t="s">
        <v>80</v>
      </c>
      <c r="C89" s="15">
        <f>'[1]R Msual'!O39</f>
        <v>60.730000000000004</v>
      </c>
    </row>
    <row r="90" spans="1:4" ht="15.75" x14ac:dyDescent="0.25">
      <c r="A90" s="31"/>
      <c r="B90" s="31" t="s">
        <v>81</v>
      </c>
      <c r="C90" s="15">
        <f>'[1]R Msual'!O40</f>
        <v>0</v>
      </c>
    </row>
    <row r="91" spans="1:4" s="35" customFormat="1" ht="15.75" x14ac:dyDescent="0.25">
      <c r="A91" s="29" t="s">
        <v>82</v>
      </c>
      <c r="B91" s="29" t="s">
        <v>83</v>
      </c>
      <c r="C91" s="33">
        <f>'[1]R Msual'!O42</f>
        <v>172.76</v>
      </c>
      <c r="D91" s="34"/>
    </row>
    <row r="92" spans="1:4" s="35" customFormat="1" ht="15.75" x14ac:dyDescent="0.25">
      <c r="A92" s="29" t="s">
        <v>84</v>
      </c>
      <c r="B92" s="29" t="s">
        <v>85</v>
      </c>
      <c r="C92" s="33">
        <v>0</v>
      </c>
      <c r="D92" s="34"/>
    </row>
    <row r="93" spans="1:4" s="35" customFormat="1" ht="15.75" x14ac:dyDescent="0.25">
      <c r="A93" s="29"/>
      <c r="B93" s="29" t="s">
        <v>86</v>
      </c>
      <c r="C93" s="33"/>
      <c r="D93" s="34"/>
    </row>
    <row r="94" spans="1:4" ht="15.75" x14ac:dyDescent="0.25">
      <c r="A94" s="31"/>
      <c r="B94" s="31"/>
      <c r="C94" s="36"/>
    </row>
    <row r="95" spans="1:4" ht="15.75" x14ac:dyDescent="0.25">
      <c r="A95" s="31"/>
      <c r="B95" s="37" t="s">
        <v>87</v>
      </c>
      <c r="C95" s="38">
        <f>C57+C83+C91</f>
        <v>225606.25000000003</v>
      </c>
    </row>
    <row r="96" spans="1:4" ht="15.75" x14ac:dyDescent="0.25">
      <c r="A96" s="31"/>
      <c r="B96" s="37" t="s">
        <v>88</v>
      </c>
      <c r="C96" s="38">
        <f>C63+C75+C85+C92</f>
        <v>167801.96</v>
      </c>
    </row>
    <row r="97" spans="1:5" ht="15.75" x14ac:dyDescent="0.25">
      <c r="A97" s="29"/>
      <c r="B97" s="29"/>
      <c r="C97" s="36"/>
    </row>
    <row r="98" spans="1:5" ht="16.5" thickBot="1" x14ac:dyDescent="0.3">
      <c r="A98" s="31"/>
      <c r="B98" s="37" t="s">
        <v>89</v>
      </c>
      <c r="C98" s="39">
        <f>C95-C96</f>
        <v>57804.290000000037</v>
      </c>
      <c r="E98" s="23"/>
    </row>
    <row r="99" spans="1:5" ht="16.5" thickTop="1" x14ac:dyDescent="0.25">
      <c r="C99" s="27"/>
    </row>
    <row r="103" spans="1:5" ht="15.75" x14ac:dyDescent="0.25"/>
  </sheetData>
  <mergeCells count="6">
    <mergeCell ref="B54:C54"/>
    <mergeCell ref="A1:C1"/>
    <mergeCell ref="A2:C2"/>
    <mergeCell ref="A3:C3"/>
    <mergeCell ref="A52:C52"/>
    <mergeCell ref="A53:C5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Miranda</dc:creator>
  <cp:lastModifiedBy>Diego Miranda</cp:lastModifiedBy>
  <cp:lastPrinted>2018-03-23T20:39:45Z</cp:lastPrinted>
  <dcterms:created xsi:type="dcterms:W3CDTF">2018-03-23T20:36:39Z</dcterms:created>
  <dcterms:modified xsi:type="dcterms:W3CDTF">2018-03-23T20:40:07Z</dcterms:modified>
</cp:coreProperties>
</file>