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osmaro.rodriguez\Desktop\Reportes-2017\MCE\Due Diligence Marzo18. P2\"/>
    </mc:Choice>
  </mc:AlternateContent>
  <bookViews>
    <workbookView xWindow="0" yWindow="0" windowWidth="20490" windowHeight="7350"/>
  </bookViews>
  <sheets>
    <sheet name="Balance General " sheetId="1" r:id="rId1"/>
    <sheet name="Resultado Acumulad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" l="1"/>
  <c r="L9" i="1" l="1"/>
  <c r="F20" i="1"/>
  <c r="F28" i="2" l="1"/>
  <c r="H26" i="2" s="1"/>
  <c r="F9" i="1"/>
  <c r="H20" i="2"/>
  <c r="L20" i="1"/>
  <c r="H9" i="2" l="1"/>
  <c r="H6" i="2" s="1"/>
  <c r="H23" i="2" s="1"/>
  <c r="H33" i="2" s="1"/>
  <c r="F38" i="1"/>
  <c r="H40" i="2" l="1"/>
  <c r="L38" i="1"/>
</calcChain>
</file>

<file path=xl/sharedStrings.xml><?xml version="1.0" encoding="utf-8"?>
<sst xmlns="http://schemas.openxmlformats.org/spreadsheetml/2006/main" count="77" uniqueCount="69">
  <si>
    <t xml:space="preserve">OPTIMA SERVICIOS FINANCIEROS, SOCIEDAD ANONIMA DE CAPITAL VARIABLE </t>
  </si>
  <si>
    <t>(Cifras Expresadas en Dólares de Los Estados Unidos de America)</t>
  </si>
  <si>
    <t>ACTIVO</t>
  </si>
  <si>
    <t>PASIVO</t>
  </si>
  <si>
    <t>ACTIVO CORRIENTE</t>
  </si>
  <si>
    <t>PASIVO CORRIENTE</t>
  </si>
  <si>
    <t xml:space="preserve">Prestamo A Corto Plazo Y Sobregiros Bancarios </t>
  </si>
  <si>
    <t xml:space="preserve">Efectivo y Equivalentes </t>
  </si>
  <si>
    <t xml:space="preserve">Cartera de Creditos </t>
  </si>
  <si>
    <t xml:space="preserve">Cuentas Y Documentos Por Pagar </t>
  </si>
  <si>
    <t>(-) Provision Para Incobrabilidades</t>
  </si>
  <si>
    <t>Acreedores Varios</t>
  </si>
  <si>
    <t>Cuentas Y Documentos Por Cobrar</t>
  </si>
  <si>
    <t xml:space="preserve">Retencion Por Pagar </t>
  </si>
  <si>
    <t xml:space="preserve">Bienes Muebles Disponibles para la Venta </t>
  </si>
  <si>
    <t>Impuesto s/la Renta por Pagar Retenido</t>
  </si>
  <si>
    <t>Pagos Anticipados</t>
  </si>
  <si>
    <t>Impuesto s/ La Renta</t>
  </si>
  <si>
    <t>Credito Fiscal - IVA</t>
  </si>
  <si>
    <t>NO CORRIENTE</t>
  </si>
  <si>
    <t xml:space="preserve">Propiedad Planta y Equipo </t>
  </si>
  <si>
    <t xml:space="preserve">Prestamo Por Pagar A Largo Plazo </t>
  </si>
  <si>
    <t>Depreciacion Acumulada - Propiedad Planta y Equipo</t>
  </si>
  <si>
    <t xml:space="preserve">Pasivo por Impuesto Sobre la Renta Diferido </t>
  </si>
  <si>
    <t>Inversiones Permanentes</t>
  </si>
  <si>
    <t xml:space="preserve">Intangibles </t>
  </si>
  <si>
    <t xml:space="preserve">Activo Por Impuesto Diferido </t>
  </si>
  <si>
    <t xml:space="preserve">PATRIMONIO </t>
  </si>
  <si>
    <t>Capital Social</t>
  </si>
  <si>
    <t>Reserva Legal Acumulada</t>
  </si>
  <si>
    <t>Utilidad de Ejercicios Anteriores</t>
  </si>
  <si>
    <t xml:space="preserve">Utilidad del Presente Ejercicio </t>
  </si>
  <si>
    <t>Utilidad No Realizada</t>
  </si>
  <si>
    <t>Diferencia en adopcion por NIIF</t>
  </si>
  <si>
    <t xml:space="preserve">TOTAL DE ACTIVO </t>
  </si>
  <si>
    <t xml:space="preserve">TOTAL PASIVO + PATRIMONIO </t>
  </si>
  <si>
    <t>____________________________</t>
  </si>
  <si>
    <t>INGRESOS TOTALES</t>
  </si>
  <si>
    <t xml:space="preserve">INGRESOS DE OPERACIÓN </t>
  </si>
  <si>
    <t>Intereses Corrientes</t>
  </si>
  <si>
    <t xml:space="preserve">Honorarios </t>
  </si>
  <si>
    <t>Ingresos - seguros</t>
  </si>
  <si>
    <t>MENOS:</t>
  </si>
  <si>
    <t>Costos de Intermediacion Financiera</t>
  </si>
  <si>
    <t>Resultado Bruto</t>
  </si>
  <si>
    <t>Menos</t>
  </si>
  <si>
    <t xml:space="preserve">Gastos de Operación </t>
  </si>
  <si>
    <t>Total gastos</t>
  </si>
  <si>
    <t>Resultado de Operaciones Ordinarias</t>
  </si>
  <si>
    <t>Gastos No Operativos</t>
  </si>
  <si>
    <t>Provisión para incobrabilidad de préstamos</t>
  </si>
  <si>
    <t>Perdida y/o utilidad antes de Impuestos</t>
  </si>
  <si>
    <t>Comisiones</t>
  </si>
  <si>
    <t>Intereses moratorios</t>
  </si>
  <si>
    <t>Otros</t>
  </si>
  <si>
    <t>Ingresos financieros</t>
  </si>
  <si>
    <t>Gastos de personal</t>
  </si>
  <si>
    <t>Gastos de administración y ventas</t>
  </si>
  <si>
    <t>Gastos de depreciación y amortización</t>
  </si>
  <si>
    <t>Bienes muebles disponibles para la venta</t>
  </si>
  <si>
    <t>Activos en desarrollo</t>
  </si>
  <si>
    <t>IVA Débito Fiscal</t>
  </si>
  <si>
    <t>BALANCE GENERAL  AL 31 DE ENERO  DE 2018</t>
  </si>
  <si>
    <t xml:space="preserve">Lic. Gustavo Enrique Siman </t>
  </si>
  <si>
    <t>Licda. Carolina Castro de Joya</t>
  </si>
  <si>
    <t>Director Presidente</t>
  </si>
  <si>
    <t>Contador General</t>
  </si>
  <si>
    <t>ESTADO DE RESULTADO  DEL 01 DE ENERO AL 31 DE ENERO  DE 2018</t>
  </si>
  <si>
    <t>Deuda Subordinada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</si>
</sst>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164" formatCode="&quot;$&quot;#,##0.00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.00_);\(&quot;$&quot;#,##0.00\)"/>
    <numFmt numFmtId="168" formatCode="&quot;$&quot;#,##0.00_);[Red]\(&quot;$&quot;#,##0.00\)"/>
    <numFmt numFmtId="169" formatCode="_(&quot;$&quot;* #,##0.0000_);_(&quot;$&quot;* \(#,##0.00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u/>
      <sz val="12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2" fontId="3" fillId="0" borderId="0" xfId="0" applyNumberFormat="1" applyFont="1" applyAlignment="1"/>
    <xf numFmtId="2" fontId="3" fillId="2" borderId="0" xfId="0" applyNumberFormat="1" applyFont="1" applyFill="1" applyAlignment="1"/>
    <xf numFmtId="2" fontId="3" fillId="0" borderId="0" xfId="0" applyNumberFormat="1" applyFont="1" applyAlignment="1">
      <alignment horizontal="centerContinuous"/>
    </xf>
    <xf numFmtId="2" fontId="4" fillId="0" borderId="0" xfId="0" applyNumberFormat="1" applyFont="1" applyAlignment="1">
      <alignment horizontal="centerContinuous"/>
    </xf>
    <xf numFmtId="2" fontId="4" fillId="2" borderId="0" xfId="0" applyNumberFormat="1" applyFont="1" applyFill="1" applyAlignment="1">
      <alignment horizontal="centerContinuous"/>
    </xf>
    <xf numFmtId="0" fontId="4" fillId="2" borderId="0" xfId="0" applyFont="1" applyFill="1"/>
    <xf numFmtId="4" fontId="4" fillId="2" borderId="0" xfId="0" applyNumberFormat="1" applyFont="1" applyFill="1" applyAlignment="1">
      <alignment horizontal="centerContinuous"/>
    </xf>
    <xf numFmtId="0" fontId="5" fillId="0" borderId="0" xfId="0" applyFont="1"/>
    <xf numFmtId="2" fontId="4" fillId="0" borderId="0" xfId="0" applyNumberFormat="1" applyFont="1"/>
    <xf numFmtId="2" fontId="4" fillId="2" borderId="0" xfId="0" applyNumberFormat="1" applyFont="1" applyFill="1"/>
    <xf numFmtId="0" fontId="2" fillId="2" borderId="0" xfId="0" applyFont="1" applyFill="1"/>
    <xf numFmtId="2" fontId="4" fillId="2" borderId="0" xfId="0" applyNumberFormat="1" applyFont="1" applyFill="1" applyBorder="1"/>
    <xf numFmtId="164" fontId="4" fillId="2" borderId="0" xfId="0" applyNumberFormat="1" applyFont="1" applyFill="1" applyBorder="1"/>
    <xf numFmtId="2" fontId="6" fillId="0" borderId="0" xfId="0" applyNumberFormat="1" applyFont="1" applyAlignment="1">
      <alignment horizontal="left"/>
    </xf>
    <xf numFmtId="164" fontId="4" fillId="2" borderId="0" xfId="0" applyNumberFormat="1" applyFont="1" applyFill="1"/>
    <xf numFmtId="165" fontId="4" fillId="2" borderId="0" xfId="2" applyFont="1" applyFill="1"/>
    <xf numFmtId="2" fontId="6" fillId="2" borderId="0" xfId="0" applyNumberFormat="1" applyFont="1" applyFill="1" applyAlignment="1">
      <alignment horizontal="left"/>
    </xf>
    <xf numFmtId="4" fontId="4" fillId="2" borderId="0" xfId="0" applyNumberFormat="1" applyFont="1" applyFill="1"/>
    <xf numFmtId="164" fontId="2" fillId="0" borderId="0" xfId="0" applyNumberFormat="1" applyFont="1"/>
    <xf numFmtId="165" fontId="2" fillId="0" borderId="0" xfId="2" applyFont="1"/>
    <xf numFmtId="165" fontId="2" fillId="0" borderId="0" xfId="0" applyNumberFormat="1" applyFont="1"/>
    <xf numFmtId="165" fontId="4" fillId="2" borderId="0" xfId="2" applyFont="1" applyFill="1" applyBorder="1"/>
    <xf numFmtId="0" fontId="3" fillId="2" borderId="0" xfId="0" applyFont="1" applyFill="1" applyAlignment="1">
      <alignment horizontal="centerContinuous"/>
    </xf>
    <xf numFmtId="2" fontId="4" fillId="0" borderId="0" xfId="0" applyNumberFormat="1" applyFont="1" applyAlignment="1">
      <alignment horizontal="left"/>
    </xf>
    <xf numFmtId="165" fontId="2" fillId="2" borderId="0" xfId="2" applyFont="1" applyFill="1"/>
    <xf numFmtId="166" fontId="1" fillId="2" borderId="0" xfId="1" applyFont="1" applyFill="1" applyBorder="1" applyAlignment="1">
      <alignment horizontal="left" wrapText="1"/>
    </xf>
    <xf numFmtId="166" fontId="2" fillId="2" borderId="0" xfId="1" applyFont="1" applyFill="1"/>
    <xf numFmtId="166" fontId="2" fillId="0" borderId="0" xfId="1" applyFont="1"/>
    <xf numFmtId="166" fontId="4" fillId="2" borderId="0" xfId="1" applyFont="1" applyFill="1" applyBorder="1"/>
    <xf numFmtId="0" fontId="0" fillId="2" borderId="0" xfId="0" applyFill="1" applyBorder="1" applyAlignment="1">
      <alignment horizontal="left" wrapText="1"/>
    </xf>
    <xf numFmtId="2" fontId="3" fillId="2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left"/>
    </xf>
    <xf numFmtId="165" fontId="4" fillId="2" borderId="1" xfId="2" applyFont="1" applyFill="1" applyBorder="1"/>
    <xf numFmtId="2" fontId="4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4" fillId="0" borderId="0" xfId="0" applyFont="1"/>
    <xf numFmtId="166" fontId="2" fillId="0" borderId="0" xfId="0" applyNumberFormat="1" applyFont="1"/>
    <xf numFmtId="165" fontId="2" fillId="2" borderId="1" xfId="2" applyFont="1" applyFill="1" applyBorder="1"/>
    <xf numFmtId="165" fontId="2" fillId="2" borderId="0" xfId="0" applyNumberFormat="1" applyFont="1" applyFill="1"/>
    <xf numFmtId="0" fontId="2" fillId="0" borderId="0" xfId="0" applyFont="1" applyFill="1"/>
    <xf numFmtId="164" fontId="2" fillId="2" borderId="0" xfId="0" applyNumberFormat="1" applyFont="1" applyFill="1"/>
    <xf numFmtId="167" fontId="2" fillId="0" borderId="0" xfId="0" applyNumberFormat="1" applyFont="1"/>
    <xf numFmtId="2" fontId="3" fillId="0" borderId="0" xfId="0" applyNumberFormat="1" applyFont="1" applyAlignment="1">
      <alignment horizontal="center"/>
    </xf>
    <xf numFmtId="165" fontId="3" fillId="2" borderId="2" xfId="2" applyFont="1" applyFill="1" applyBorder="1"/>
    <xf numFmtId="165" fontId="3" fillId="2" borderId="0" xfId="2" applyFont="1" applyFill="1" applyAlignment="1"/>
    <xf numFmtId="166" fontId="4" fillId="2" borderId="0" xfId="1" applyFont="1" applyFill="1"/>
    <xf numFmtId="165" fontId="4" fillId="2" borderId="0" xfId="0" applyNumberFormat="1" applyFont="1" applyFill="1"/>
    <xf numFmtId="165" fontId="3" fillId="2" borderId="0" xfId="2" applyFont="1" applyFill="1" applyAlignment="1">
      <alignment horizontal="center"/>
    </xf>
    <xf numFmtId="0" fontId="7" fillId="2" borderId="0" xfId="0" applyFont="1" applyFill="1" applyBorder="1"/>
    <xf numFmtId="0" fontId="2" fillId="2" borderId="0" xfId="0" applyFont="1" applyFill="1" applyBorder="1"/>
    <xf numFmtId="4" fontId="2" fillId="0" borderId="0" xfId="0" applyNumberFormat="1" applyFont="1"/>
    <xf numFmtId="0" fontId="4" fillId="0" borderId="0" xfId="0" applyFont="1" applyBorder="1"/>
    <xf numFmtId="4" fontId="7" fillId="2" borderId="0" xfId="0" applyNumberFormat="1" applyFont="1" applyFill="1" applyBorder="1"/>
    <xf numFmtId="0" fontId="3" fillId="0" borderId="0" xfId="0" applyFont="1" applyAlignment="1">
      <alignment horizontal="center"/>
    </xf>
    <xf numFmtId="0" fontId="3" fillId="2" borderId="0" xfId="0" applyFont="1" applyFill="1" applyBorder="1"/>
    <xf numFmtId="2" fontId="3" fillId="2" borderId="0" xfId="0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/>
    </xf>
    <xf numFmtId="2" fontId="3" fillId="2" borderId="0" xfId="0" applyNumberFormat="1" applyFont="1" applyFill="1"/>
    <xf numFmtId="4" fontId="3" fillId="2" borderId="0" xfId="0" applyNumberFormat="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0" xfId="0" applyFont="1" applyAlignment="1"/>
    <xf numFmtId="2" fontId="3" fillId="0" borderId="0" xfId="0" applyNumberFormat="1" applyFont="1" applyFill="1" applyAlignment="1"/>
    <xf numFmtId="0" fontId="3" fillId="0" borderId="0" xfId="0" applyFont="1" applyFill="1"/>
    <xf numFmtId="164" fontId="3" fillId="0" borderId="0" xfId="0" applyNumberFormat="1" applyFont="1" applyFill="1"/>
    <xf numFmtId="164" fontId="2" fillId="0" borderId="0" xfId="0" applyNumberFormat="1" applyFont="1" applyFill="1"/>
    <xf numFmtId="164" fontId="4" fillId="0" borderId="0" xfId="0" applyNumberFormat="1" applyFont="1" applyFill="1" applyBorder="1"/>
    <xf numFmtId="2" fontId="6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center"/>
    </xf>
    <xf numFmtId="164" fontId="3" fillId="2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166" fontId="2" fillId="0" borderId="0" xfId="1" applyFont="1" applyFill="1"/>
    <xf numFmtId="168" fontId="2" fillId="0" borderId="0" xfId="0" applyNumberFormat="1" applyFont="1"/>
    <xf numFmtId="165" fontId="2" fillId="0" borderId="1" xfId="2" applyFont="1" applyFill="1" applyBorder="1"/>
    <xf numFmtId="2" fontId="9" fillId="0" borderId="0" xfId="0" applyNumberFormat="1" applyFont="1" applyFill="1" applyAlignment="1">
      <alignment horizontal="left"/>
    </xf>
    <xf numFmtId="165" fontId="2" fillId="0" borderId="0" xfId="0" applyNumberFormat="1" applyFont="1" applyFill="1"/>
    <xf numFmtId="165" fontId="4" fillId="0" borderId="0" xfId="2" applyFont="1" applyFill="1" applyBorder="1"/>
    <xf numFmtId="168" fontId="2" fillId="0" borderId="0" xfId="0" applyNumberFormat="1" applyFont="1" applyFill="1"/>
    <xf numFmtId="165" fontId="2" fillId="2" borderId="0" xfId="2" applyFont="1" applyFill="1" applyBorder="1"/>
    <xf numFmtId="165" fontId="4" fillId="0" borderId="0" xfId="2" applyFont="1" applyBorder="1"/>
    <xf numFmtId="167" fontId="3" fillId="0" borderId="0" xfId="0" applyNumberFormat="1" applyFont="1" applyFill="1" applyBorder="1"/>
    <xf numFmtId="166" fontId="2" fillId="0" borderId="0" xfId="0" applyNumberFormat="1" applyFont="1" applyFill="1"/>
    <xf numFmtId="167" fontId="2" fillId="0" borderId="0" xfId="0" applyNumberFormat="1" applyFont="1" applyFill="1"/>
    <xf numFmtId="164" fontId="3" fillId="0" borderId="0" xfId="0" applyNumberFormat="1" applyFont="1" applyFill="1" applyBorder="1"/>
    <xf numFmtId="0" fontId="5" fillId="0" borderId="0" xfId="0" applyFont="1" applyFill="1"/>
    <xf numFmtId="166" fontId="5" fillId="2" borderId="0" xfId="1" applyFont="1" applyFill="1" applyBorder="1" applyAlignment="1">
      <alignment horizontal="right"/>
    </xf>
    <xf numFmtId="166" fontId="2" fillId="0" borderId="0" xfId="1" applyNumberFormat="1" applyFont="1" applyFill="1"/>
    <xf numFmtId="2" fontId="4" fillId="0" borderId="0" xfId="0" applyNumberFormat="1" applyFont="1" applyFill="1" applyBorder="1" applyAlignment="1"/>
    <xf numFmtId="164" fontId="4" fillId="0" borderId="0" xfId="0" applyNumberFormat="1" applyFont="1" applyFill="1" applyAlignment="1"/>
    <xf numFmtId="164" fontId="4" fillId="0" borderId="0" xfId="0" applyNumberFormat="1" applyFont="1" applyFill="1" applyBorder="1" applyAlignment="1"/>
    <xf numFmtId="2" fontId="3" fillId="0" borderId="0" xfId="0" applyNumberFormat="1" applyFont="1" applyFill="1" applyBorder="1" applyAlignment="1"/>
    <xf numFmtId="164" fontId="3" fillId="0" borderId="0" xfId="0" applyNumberFormat="1" applyFont="1" applyFill="1" applyAlignment="1"/>
    <xf numFmtId="167" fontId="3" fillId="2" borderId="3" xfId="1" applyNumberFormat="1" applyFont="1" applyFill="1" applyBorder="1" applyAlignment="1">
      <alignment horizontal="right"/>
    </xf>
    <xf numFmtId="166" fontId="4" fillId="0" borderId="0" xfId="1" applyNumberFormat="1" applyFont="1" applyFill="1"/>
    <xf numFmtId="4" fontId="4" fillId="0" borderId="0" xfId="0" applyNumberFormat="1" applyFont="1" applyFill="1"/>
    <xf numFmtId="167" fontId="4" fillId="0" borderId="0" xfId="0" applyNumberFormat="1" applyFont="1" applyFill="1"/>
    <xf numFmtId="0" fontId="5" fillId="0" borderId="0" xfId="0" applyFont="1" applyFill="1" applyBorder="1"/>
    <xf numFmtId="0" fontId="2" fillId="0" borderId="0" xfId="0" applyFont="1" applyFill="1" applyBorder="1"/>
    <xf numFmtId="166" fontId="5" fillId="0" borderId="0" xfId="1" applyFont="1" applyFill="1" applyBorder="1"/>
    <xf numFmtId="167" fontId="5" fillId="0" borderId="0" xfId="0" applyNumberFormat="1" applyFont="1" applyFill="1" applyBorder="1"/>
    <xf numFmtId="44" fontId="2" fillId="2" borderId="0" xfId="0" applyNumberFormat="1" applyFont="1" applyFill="1"/>
    <xf numFmtId="164" fontId="4" fillId="2" borderId="1" xfId="0" applyNumberFormat="1" applyFont="1" applyFill="1" applyBorder="1"/>
    <xf numFmtId="0" fontId="5" fillId="0" borderId="0" xfId="0" applyFont="1" applyAlignment="1">
      <alignment horizontal="center"/>
    </xf>
    <xf numFmtId="0" fontId="8" fillId="2" borderId="0" xfId="0" applyFont="1" applyFill="1" applyBorder="1"/>
    <xf numFmtId="0" fontId="5" fillId="0" borderId="0" xfId="0" applyFont="1" applyFill="1" applyAlignment="1">
      <alignment horizontal="center"/>
    </xf>
    <xf numFmtId="169" fontId="2" fillId="2" borderId="0" xfId="0" applyNumberFormat="1" applyFont="1" applyFill="1"/>
    <xf numFmtId="0" fontId="5" fillId="0" borderId="0" xfId="0" applyFont="1" applyAlignment="1">
      <alignment horizontal="center" wrapText="1"/>
    </xf>
    <xf numFmtId="0" fontId="5" fillId="0" borderId="0" xfId="0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2276475</xdr:colOff>
      <xdr:row>4</xdr:row>
      <xdr:rowOff>190500</xdr:rowOff>
    </xdr:to>
    <xdr:pic>
      <xdr:nvPicPr>
        <xdr:cNvPr id="2" name="Picture 1" descr="C:\Users\Gustavo Siman\AppData\Local\Microsoft\Windows\Temporary Internet Files\Content.Outlook\ALCR0PF9\logo optima servicio financiero opcion 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0"/>
          <a:ext cx="22764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23811</xdr:colOff>
      <xdr:row>0</xdr:row>
      <xdr:rowOff>47626</xdr:rowOff>
    </xdr:from>
    <xdr:to>
      <xdr:col>1</xdr:col>
      <xdr:colOff>862011</xdr:colOff>
      <xdr:row>2</xdr:row>
      <xdr:rowOff>123826</xdr:rowOff>
    </xdr:to>
    <xdr:pic>
      <xdr:nvPicPr>
        <xdr:cNvPr id="2" name="Picture 1" descr="C:\Users\Gustavo Siman\AppData\Local\Microsoft\Windows\Temporary Internet Files\Content.Outlook\ALCR0PF9\logo optima servicio financiero opcion 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1" y="47626"/>
          <a:ext cx="1504950" cy="481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2:W58"/>
  <sheetViews>
    <sheetView showGridLines="0" tabSelected="1" zoomScale="70" zoomScaleNormal="70" workbookViewId="0">
      <selection activeCell="D39" sqref="D39"/>
    </sheetView>
  </sheetViews>
  <sheetFormatPr baseColWidth="10" defaultRowHeight="15" x14ac:dyDescent="0.2"/>
  <cols>
    <col min="1" max="1" width="9.85546875" style="1" customWidth="1"/>
    <col min="2" max="2" width="43" style="1" customWidth="1"/>
    <col min="3" max="3" width="3.28515625" style="1" customWidth="1"/>
    <col min="4" max="4" width="18.7109375" style="12" bestFit="1" customWidth="1"/>
    <col min="5" max="5" width="3.140625" style="12" customWidth="1"/>
    <col min="6" max="6" width="18.28515625" style="12" customWidth="1"/>
    <col min="7" max="7" width="3.140625" style="12" customWidth="1"/>
    <col min="8" max="8" width="51.28515625" style="12" bestFit="1" customWidth="1"/>
    <col min="9" max="9" width="3.28515625" style="12" customWidth="1"/>
    <col min="10" max="10" width="19" style="12" customWidth="1"/>
    <col min="11" max="11" width="3.28515625" style="12" customWidth="1"/>
    <col min="12" max="12" width="18.7109375" style="12" bestFit="1" customWidth="1"/>
    <col min="13" max="13" width="19.85546875" style="1" customWidth="1"/>
    <col min="14" max="14" width="17.28515625" style="1" bestFit="1" customWidth="1"/>
    <col min="15" max="15" width="14.85546875" style="1" customWidth="1"/>
    <col min="16" max="16" width="14.85546875" style="1" bestFit="1" customWidth="1"/>
    <col min="17" max="17" width="11.85546875" style="1" bestFit="1" customWidth="1"/>
    <col min="18" max="18" width="14.28515625" style="1" customWidth="1"/>
    <col min="19" max="16384" width="11.42578125" style="1"/>
  </cols>
  <sheetData>
    <row r="2" spans="2:18" ht="15.75" x14ac:dyDescent="0.25">
      <c r="B2" s="113" t="s">
        <v>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2:18" ht="15.75" x14ac:dyDescent="0.25">
      <c r="B3" s="114" t="s">
        <v>62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2:18" ht="15.75" x14ac:dyDescent="0.25">
      <c r="B4" s="113" t="s">
        <v>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2:18" ht="15.75" x14ac:dyDescent="0.25">
      <c r="B5" s="2"/>
      <c r="C5" s="2"/>
      <c r="D5" s="3"/>
      <c r="E5" s="3"/>
      <c r="F5" s="3"/>
      <c r="G5" s="3"/>
      <c r="H5" s="3"/>
      <c r="I5" s="3"/>
      <c r="J5" s="3"/>
      <c r="K5" s="3"/>
      <c r="L5" s="3"/>
    </row>
    <row r="6" spans="2:18" ht="15.75" x14ac:dyDescent="0.25">
      <c r="B6" s="4"/>
      <c r="C6" s="5"/>
      <c r="D6" s="6"/>
      <c r="E6" s="6"/>
      <c r="F6" s="6"/>
      <c r="G6" s="7"/>
      <c r="H6" s="6"/>
      <c r="I6" s="6"/>
      <c r="J6" s="8"/>
      <c r="K6" s="6"/>
      <c r="L6" s="6"/>
    </row>
    <row r="7" spans="2:18" s="9" customFormat="1" ht="15.75" x14ac:dyDescent="0.25">
      <c r="B7" s="115" t="s">
        <v>2</v>
      </c>
      <c r="C7" s="115"/>
      <c r="D7" s="115"/>
      <c r="E7" s="115"/>
      <c r="F7" s="115"/>
      <c r="G7" s="116" t="s">
        <v>3</v>
      </c>
      <c r="H7" s="116"/>
      <c r="I7" s="116"/>
      <c r="J7" s="116"/>
      <c r="K7" s="116"/>
      <c r="L7" s="116"/>
    </row>
    <row r="8" spans="2:18" x14ac:dyDescent="0.2">
      <c r="B8" s="10"/>
      <c r="C8" s="10"/>
      <c r="D8" s="11"/>
      <c r="E8" s="11"/>
      <c r="G8" s="7"/>
      <c r="H8" s="13"/>
      <c r="I8" s="13"/>
      <c r="J8" s="14"/>
      <c r="K8" s="14"/>
      <c r="L8" s="14"/>
    </row>
    <row r="9" spans="2:18" ht="15.75" x14ac:dyDescent="0.25">
      <c r="B9" s="15" t="s">
        <v>4</v>
      </c>
      <c r="C9" s="10"/>
      <c r="D9" s="16"/>
      <c r="E9" s="16"/>
      <c r="F9" s="17">
        <f>SUM(D11:D18)</f>
        <v>37034772.850000001</v>
      </c>
      <c r="G9" s="7"/>
      <c r="H9" s="18" t="s">
        <v>5</v>
      </c>
      <c r="I9" s="19"/>
      <c r="J9" s="16"/>
      <c r="K9" s="16"/>
      <c r="L9" s="17">
        <f>SUM(J10:J15)</f>
        <v>14457299.769999998</v>
      </c>
      <c r="M9" s="20"/>
      <c r="N9" s="20"/>
    </row>
    <row r="10" spans="2:18" ht="15.75" x14ac:dyDescent="0.25">
      <c r="B10" s="4"/>
      <c r="C10" s="10"/>
      <c r="D10" s="16"/>
      <c r="E10" s="16"/>
      <c r="F10" s="17"/>
      <c r="G10" s="7"/>
      <c r="H10" s="11" t="s">
        <v>6</v>
      </c>
      <c r="I10" s="11"/>
      <c r="J10" s="21">
        <v>13800600.780000001</v>
      </c>
      <c r="K10" s="14"/>
      <c r="L10" s="14"/>
      <c r="M10" s="21"/>
      <c r="N10" s="22"/>
      <c r="O10" s="23"/>
    </row>
    <row r="11" spans="2:18" ht="15.75" x14ac:dyDescent="0.25">
      <c r="B11" s="10" t="s">
        <v>7</v>
      </c>
      <c r="C11" s="10"/>
      <c r="D11" s="17">
        <v>3287593.7</v>
      </c>
      <c r="E11" s="16"/>
      <c r="F11" s="17"/>
      <c r="G11" s="24"/>
      <c r="H11" s="11" t="s">
        <v>9</v>
      </c>
      <c r="I11" s="11"/>
      <c r="J11" s="22">
        <v>448582.58999999613</v>
      </c>
      <c r="L11" s="14"/>
      <c r="M11" s="22"/>
      <c r="P11" s="20"/>
      <c r="Q11" s="20"/>
      <c r="R11" s="20"/>
    </row>
    <row r="12" spans="2:18" ht="15.75" x14ac:dyDescent="0.25">
      <c r="B12" s="25" t="s">
        <v>8</v>
      </c>
      <c r="D12" s="26">
        <v>32999099.09</v>
      </c>
      <c r="E12" s="16"/>
      <c r="F12" s="27"/>
      <c r="G12" s="6"/>
      <c r="H12" s="11" t="s">
        <v>11</v>
      </c>
      <c r="I12" s="11"/>
      <c r="J12" s="23">
        <v>2108.08</v>
      </c>
      <c r="K12" s="14"/>
      <c r="L12" s="28"/>
      <c r="M12" s="23"/>
      <c r="P12" s="20"/>
      <c r="Q12" s="20"/>
      <c r="R12" s="20"/>
    </row>
    <row r="13" spans="2:18" x14ac:dyDescent="0.2">
      <c r="B13" s="25" t="s">
        <v>10</v>
      </c>
      <c r="D13" s="23">
        <v>-814958.99</v>
      </c>
      <c r="F13" s="26"/>
      <c r="G13" s="6"/>
      <c r="H13" s="11" t="s">
        <v>13</v>
      </c>
      <c r="I13" s="13"/>
      <c r="J13" s="23">
        <v>94383.97</v>
      </c>
      <c r="K13" s="14"/>
      <c r="L13" s="30"/>
      <c r="M13" s="23"/>
      <c r="N13" s="22"/>
      <c r="P13" s="20"/>
      <c r="Q13" s="20"/>
      <c r="R13" s="20"/>
    </row>
    <row r="14" spans="2:18" ht="15.75" x14ac:dyDescent="0.25">
      <c r="B14" s="25" t="s">
        <v>12</v>
      </c>
      <c r="C14" s="10"/>
      <c r="D14" s="23">
        <v>834299.39</v>
      </c>
      <c r="F14" s="31"/>
      <c r="G14" s="6"/>
      <c r="H14" s="11" t="s">
        <v>15</v>
      </c>
      <c r="J14" s="23">
        <v>9762.82</v>
      </c>
      <c r="K14" s="14"/>
      <c r="M14" s="23"/>
      <c r="N14" s="22"/>
      <c r="P14" s="20"/>
      <c r="Q14" s="20"/>
      <c r="R14" s="20"/>
    </row>
    <row r="15" spans="2:18" ht="15.75" x14ac:dyDescent="0.25">
      <c r="B15" s="25" t="s">
        <v>14</v>
      </c>
      <c r="D15" s="23">
        <v>184792.15</v>
      </c>
      <c r="E15" s="16"/>
      <c r="F15" s="17"/>
      <c r="G15" s="32"/>
      <c r="H15" s="33" t="s">
        <v>61</v>
      </c>
      <c r="J15" s="34">
        <v>101861.53</v>
      </c>
      <c r="K15" s="16"/>
      <c r="L15" s="30"/>
      <c r="M15" s="23"/>
      <c r="N15" s="22"/>
      <c r="P15" s="20"/>
      <c r="Q15" s="20"/>
      <c r="R15" s="20"/>
    </row>
    <row r="16" spans="2:18" ht="15.75" x14ac:dyDescent="0.25">
      <c r="B16" s="10" t="s">
        <v>16</v>
      </c>
      <c r="C16" s="10"/>
      <c r="D16" s="23">
        <v>265815.63</v>
      </c>
      <c r="E16" s="16"/>
      <c r="F16" s="17"/>
      <c r="G16" s="32"/>
      <c r="J16" s="51"/>
      <c r="L16" s="20"/>
      <c r="M16" s="22"/>
      <c r="N16" s="22"/>
      <c r="P16" s="20"/>
      <c r="Q16" s="20"/>
      <c r="R16" s="20"/>
    </row>
    <row r="17" spans="2:18" x14ac:dyDescent="0.2">
      <c r="B17" s="10" t="s">
        <v>17</v>
      </c>
      <c r="C17" s="10"/>
      <c r="D17" s="23">
        <v>227969.82</v>
      </c>
      <c r="E17" s="16"/>
      <c r="F17" s="26"/>
      <c r="G17" s="11"/>
      <c r="M17" s="22"/>
      <c r="N17" s="22"/>
      <c r="P17" s="20"/>
      <c r="Q17" s="20"/>
      <c r="R17" s="20"/>
    </row>
    <row r="18" spans="2:18" x14ac:dyDescent="0.2">
      <c r="B18" s="35" t="s">
        <v>18</v>
      </c>
      <c r="C18" s="36"/>
      <c r="D18" s="34">
        <v>50162.060000000005</v>
      </c>
      <c r="F18" s="17"/>
      <c r="M18" s="22"/>
      <c r="N18" s="22"/>
      <c r="P18" s="20"/>
      <c r="Q18" s="20"/>
      <c r="R18" s="20"/>
    </row>
    <row r="19" spans="2:18" x14ac:dyDescent="0.2">
      <c r="E19" s="16"/>
      <c r="F19" s="26"/>
      <c r="P19" s="20"/>
      <c r="Q19" s="20"/>
      <c r="R19" s="20"/>
    </row>
    <row r="20" spans="2:18" ht="15.75" x14ac:dyDescent="0.25">
      <c r="B20" s="15" t="s">
        <v>19</v>
      </c>
      <c r="C20" s="10"/>
      <c r="D20" s="16"/>
      <c r="F20" s="26">
        <f>SUM(D21:D27)</f>
        <v>2531360.2599999998</v>
      </c>
      <c r="H20" s="18" t="s">
        <v>19</v>
      </c>
      <c r="L20" s="23">
        <f>SUM(J21:J23)</f>
        <v>18838643.789999999</v>
      </c>
      <c r="P20" s="20"/>
      <c r="Q20" s="20"/>
      <c r="R20" s="20"/>
    </row>
    <row r="21" spans="2:18" x14ac:dyDescent="0.2">
      <c r="B21" s="37" t="s">
        <v>20</v>
      </c>
      <c r="C21" s="37"/>
      <c r="D21" s="23">
        <v>1609568.95</v>
      </c>
      <c r="E21" s="16"/>
      <c r="H21" s="11" t="s">
        <v>21</v>
      </c>
      <c r="J21" s="23">
        <v>17335503.719999999</v>
      </c>
      <c r="K21" s="23"/>
      <c r="L21" s="26"/>
      <c r="P21" s="20"/>
      <c r="Q21" s="20"/>
      <c r="R21" s="20"/>
    </row>
    <row r="22" spans="2:18" x14ac:dyDescent="0.2">
      <c r="B22" s="37" t="s">
        <v>22</v>
      </c>
      <c r="C22" s="37"/>
      <c r="D22" s="23">
        <v>-227487.81</v>
      </c>
      <c r="E22" s="14"/>
      <c r="F22" s="23"/>
      <c r="H22" s="11" t="s">
        <v>23</v>
      </c>
      <c r="J22" s="23">
        <v>3140.07</v>
      </c>
      <c r="K22" s="23"/>
      <c r="L22" s="26"/>
      <c r="P22" s="20"/>
      <c r="Q22" s="20"/>
      <c r="R22" s="20"/>
    </row>
    <row r="23" spans="2:18" x14ac:dyDescent="0.2">
      <c r="B23" s="1" t="s">
        <v>24</v>
      </c>
      <c r="D23" s="23">
        <v>2359.7099999999627</v>
      </c>
      <c r="E23" s="7"/>
      <c r="F23" s="17"/>
      <c r="H23" s="11" t="s">
        <v>68</v>
      </c>
      <c r="J23" s="34">
        <v>1500000</v>
      </c>
      <c r="K23" s="23"/>
      <c r="L23" s="23"/>
      <c r="P23" s="20"/>
      <c r="Q23" s="20"/>
      <c r="R23" s="20"/>
    </row>
    <row r="24" spans="2:18" x14ac:dyDescent="0.2">
      <c r="B24" s="37" t="s">
        <v>25</v>
      </c>
      <c r="D24" s="23">
        <v>18237</v>
      </c>
      <c r="E24" s="7"/>
      <c r="F24" s="17"/>
      <c r="P24" s="20"/>
      <c r="Q24" s="20"/>
      <c r="R24" s="20"/>
    </row>
    <row r="25" spans="2:18" x14ac:dyDescent="0.2">
      <c r="B25" s="1" t="s">
        <v>26</v>
      </c>
      <c r="D25" s="82">
        <v>4918.2599999999984</v>
      </c>
      <c r="E25" s="16"/>
      <c r="F25" s="17"/>
    </row>
    <row r="26" spans="2:18" x14ac:dyDescent="0.2">
      <c r="B26" s="1" t="s">
        <v>59</v>
      </c>
      <c r="D26" s="82">
        <v>1011764.15</v>
      </c>
      <c r="E26" s="16"/>
      <c r="F26" s="17"/>
    </row>
    <row r="27" spans="2:18" x14ac:dyDescent="0.2">
      <c r="B27" s="1" t="s">
        <v>60</v>
      </c>
      <c r="D27" s="39">
        <v>112000</v>
      </c>
      <c r="G27" s="11"/>
      <c r="M27" s="22"/>
      <c r="N27" s="22"/>
    </row>
    <row r="28" spans="2:18" ht="15.75" x14ac:dyDescent="0.25">
      <c r="G28" s="11"/>
      <c r="H28" s="18" t="s">
        <v>27</v>
      </c>
      <c r="I28" s="11"/>
      <c r="J28" s="23"/>
      <c r="K28" s="23"/>
      <c r="L28" s="23">
        <f>SUM(J30:J35)</f>
        <v>6270189.5499999998</v>
      </c>
      <c r="M28" s="20"/>
      <c r="N28" s="20"/>
    </row>
    <row r="29" spans="2:18" x14ac:dyDescent="0.2">
      <c r="G29" s="11"/>
      <c r="H29" s="11"/>
      <c r="I29" s="11"/>
      <c r="J29" s="23"/>
      <c r="K29" s="23"/>
      <c r="L29" s="23"/>
      <c r="M29" s="20"/>
      <c r="N29" s="20"/>
    </row>
    <row r="30" spans="2:18" x14ac:dyDescent="0.2">
      <c r="G30" s="11"/>
      <c r="H30" s="7" t="s">
        <v>28</v>
      </c>
      <c r="I30" s="7"/>
      <c r="J30" s="23">
        <v>3188100</v>
      </c>
      <c r="K30" s="17"/>
      <c r="L30" s="17"/>
    </row>
    <row r="31" spans="2:18" x14ac:dyDescent="0.2">
      <c r="E31" s="16"/>
      <c r="G31" s="11"/>
      <c r="H31" s="7" t="s">
        <v>29</v>
      </c>
      <c r="I31" s="7"/>
      <c r="J31" s="22">
        <v>96161.65</v>
      </c>
      <c r="K31" s="17"/>
      <c r="L31" s="17"/>
    </row>
    <row r="32" spans="2:18" x14ac:dyDescent="0.2">
      <c r="E32" s="16"/>
      <c r="F32" s="17"/>
      <c r="G32" s="7"/>
      <c r="H32" s="7" t="s">
        <v>30</v>
      </c>
      <c r="I32" s="7"/>
      <c r="J32" s="17">
        <v>253810.03999999902</v>
      </c>
      <c r="K32" s="17"/>
      <c r="L32" s="40"/>
      <c r="M32" s="12"/>
      <c r="N32" s="12"/>
    </row>
    <row r="33" spans="1:23" s="41" customFormat="1" x14ac:dyDescent="0.2">
      <c r="A33" s="1"/>
      <c r="D33" s="12"/>
      <c r="E33" s="16"/>
      <c r="F33" s="17"/>
      <c r="G33" s="7"/>
      <c r="H33" s="7" t="s">
        <v>31</v>
      </c>
      <c r="I33" s="7"/>
      <c r="J33" s="17">
        <v>49491.950000000026</v>
      </c>
      <c r="K33" s="17"/>
      <c r="L33" s="12"/>
      <c r="M33" s="40"/>
      <c r="N33" s="1"/>
    </row>
    <row r="34" spans="1:23" x14ac:dyDescent="0.2">
      <c r="E34" s="7"/>
      <c r="F34" s="17"/>
      <c r="G34" s="7"/>
      <c r="H34" s="7" t="s">
        <v>32</v>
      </c>
      <c r="I34" s="7"/>
      <c r="J34" s="23">
        <v>2042431.88</v>
      </c>
      <c r="K34" s="17"/>
      <c r="L34" s="26"/>
      <c r="M34" s="42"/>
      <c r="N34" s="41"/>
    </row>
    <row r="35" spans="1:23" x14ac:dyDescent="0.2">
      <c r="E35" s="7"/>
      <c r="F35" s="17"/>
      <c r="G35" s="7"/>
      <c r="H35" s="7" t="s">
        <v>33</v>
      </c>
      <c r="I35" s="7"/>
      <c r="J35" s="34">
        <v>640194.03</v>
      </c>
      <c r="K35" s="26"/>
      <c r="L35" s="26"/>
      <c r="M35" s="42"/>
      <c r="N35" s="22"/>
    </row>
    <row r="36" spans="1:23" x14ac:dyDescent="0.2">
      <c r="E36" s="7"/>
      <c r="F36" s="17"/>
      <c r="G36" s="7"/>
      <c r="K36" s="26"/>
      <c r="M36" s="42"/>
    </row>
    <row r="37" spans="1:23" x14ac:dyDescent="0.2">
      <c r="G37" s="11"/>
      <c r="H37" s="7"/>
      <c r="I37" s="7"/>
      <c r="J37" s="17"/>
      <c r="K37" s="17"/>
      <c r="L37" s="17"/>
      <c r="M37" s="40"/>
      <c r="N37" s="20"/>
      <c r="O37" s="43"/>
    </row>
    <row r="38" spans="1:23" ht="16.5" thickBot="1" x14ac:dyDescent="0.3">
      <c r="B38" s="44" t="s">
        <v>34</v>
      </c>
      <c r="E38" s="16"/>
      <c r="F38" s="45">
        <f>+F20+F9</f>
        <v>39566133.109999999</v>
      </c>
      <c r="G38" s="11"/>
      <c r="H38" s="3" t="s">
        <v>35</v>
      </c>
      <c r="I38" s="3"/>
      <c r="J38" s="46"/>
      <c r="K38" s="46"/>
      <c r="L38" s="45">
        <f>+L28+L20+L9</f>
        <v>39566133.109999999</v>
      </c>
      <c r="M38" s="42"/>
      <c r="N38" s="20"/>
    </row>
    <row r="39" spans="1:23" ht="16.5" thickTop="1" x14ac:dyDescent="0.25">
      <c r="C39" s="44"/>
      <c r="D39" s="26"/>
      <c r="E39" s="11"/>
      <c r="F39" s="47"/>
      <c r="G39" s="11"/>
      <c r="H39" s="7"/>
      <c r="I39" s="7"/>
      <c r="J39" s="19"/>
      <c r="K39" s="7"/>
      <c r="L39" s="48"/>
      <c r="M39" s="12"/>
    </row>
    <row r="40" spans="1:23" ht="15.75" x14ac:dyDescent="0.25">
      <c r="C40" s="37"/>
      <c r="D40" s="49"/>
      <c r="E40" s="11"/>
      <c r="F40" s="56"/>
      <c r="G40" s="11"/>
      <c r="H40" s="7"/>
      <c r="I40" s="7"/>
      <c r="J40" s="19"/>
      <c r="K40" s="7"/>
      <c r="L40" s="48"/>
    </row>
    <row r="41" spans="1:23" ht="15.75" x14ac:dyDescent="0.25">
      <c r="C41" s="37"/>
      <c r="D41" s="49"/>
      <c r="E41" s="50" t="s">
        <v>36</v>
      </c>
      <c r="F41" s="104"/>
      <c r="L41" s="109"/>
    </row>
    <row r="42" spans="1:23" x14ac:dyDescent="0.2">
      <c r="B42" s="37"/>
      <c r="C42" s="37"/>
      <c r="D42" s="17"/>
      <c r="E42" s="50"/>
      <c r="F42" s="51"/>
      <c r="G42" s="51"/>
      <c r="H42" s="51"/>
      <c r="L42" s="104"/>
      <c r="S42" s="52"/>
      <c r="U42" s="52"/>
      <c r="V42" s="52"/>
      <c r="W42" s="52"/>
    </row>
    <row r="43" spans="1:23" x14ac:dyDescent="0.2">
      <c r="B43" s="53"/>
      <c r="C43" s="37"/>
      <c r="D43" s="17"/>
      <c r="E43" s="50"/>
      <c r="F43" s="50"/>
      <c r="G43" s="54"/>
      <c r="H43" s="50"/>
      <c r="I43" s="7"/>
      <c r="J43" s="19"/>
      <c r="K43" s="7"/>
      <c r="L43" s="7"/>
      <c r="S43" s="52"/>
      <c r="T43" s="52"/>
      <c r="U43" s="52"/>
      <c r="V43" s="52"/>
      <c r="W43" s="52"/>
    </row>
    <row r="44" spans="1:23" ht="15.75" x14ac:dyDescent="0.25">
      <c r="B44" s="55"/>
      <c r="C44" s="37"/>
      <c r="D44" s="7"/>
      <c r="E44" s="50"/>
      <c r="F44" s="56"/>
      <c r="G44" s="57"/>
      <c r="H44" s="58"/>
      <c r="I44" s="59"/>
      <c r="K44" s="60"/>
      <c r="L44" s="60"/>
      <c r="S44" s="52"/>
      <c r="T44" s="52"/>
      <c r="U44" s="52"/>
      <c r="V44" s="52"/>
      <c r="W44" s="52"/>
    </row>
    <row r="45" spans="1:23" ht="15.75" x14ac:dyDescent="0.25">
      <c r="B45" s="55"/>
      <c r="C45" s="37"/>
      <c r="D45" s="7"/>
      <c r="E45" s="51"/>
      <c r="F45" s="56"/>
      <c r="G45" s="61"/>
      <c r="H45" s="62"/>
      <c r="I45" s="59"/>
      <c r="J45" s="112"/>
      <c r="K45" s="112"/>
      <c r="L45" s="60"/>
      <c r="N45" s="22"/>
      <c r="S45" s="52"/>
      <c r="T45" s="52"/>
      <c r="U45" s="52"/>
      <c r="V45" s="52"/>
      <c r="W45" s="52"/>
    </row>
    <row r="46" spans="1:23" ht="15.75" x14ac:dyDescent="0.25">
      <c r="C46" s="55"/>
      <c r="K46" s="7"/>
      <c r="L46" s="7"/>
      <c r="S46" s="52"/>
      <c r="T46" s="52"/>
      <c r="U46" s="52"/>
      <c r="V46" s="52"/>
      <c r="W46" s="52"/>
    </row>
    <row r="47" spans="1:23" ht="15.75" x14ac:dyDescent="0.25">
      <c r="C47" s="55"/>
      <c r="M47" s="22"/>
      <c r="S47" s="52"/>
      <c r="T47" s="52"/>
      <c r="U47" s="52"/>
      <c r="V47" s="52"/>
      <c r="W47" s="52"/>
    </row>
    <row r="48" spans="1:23" ht="15.75" customHeight="1" x14ac:dyDescent="0.25">
      <c r="D48" s="110" t="s">
        <v>63</v>
      </c>
      <c r="E48" s="110"/>
      <c r="F48" s="110"/>
      <c r="G48" s="110"/>
      <c r="H48" s="106" t="s">
        <v>64</v>
      </c>
      <c r="I48" s="88"/>
    </row>
    <row r="49" spans="2:14" ht="15.75" x14ac:dyDescent="0.25">
      <c r="B49" s="37"/>
      <c r="C49" s="37"/>
      <c r="D49" s="111" t="s">
        <v>65</v>
      </c>
      <c r="E49" s="111"/>
      <c r="F49" s="111"/>
      <c r="G49" s="107"/>
      <c r="H49" s="108" t="s">
        <v>66</v>
      </c>
      <c r="I49" s="88"/>
      <c r="N49" s="22"/>
    </row>
    <row r="50" spans="2:14" x14ac:dyDescent="0.2">
      <c r="B50" s="37"/>
      <c r="D50" s="7"/>
    </row>
    <row r="52" spans="2:14" x14ac:dyDescent="0.2">
      <c r="F52" s="40"/>
      <c r="M52" s="22"/>
    </row>
    <row r="58" spans="2:14" x14ac:dyDescent="0.2">
      <c r="M58" s="22"/>
    </row>
  </sheetData>
  <mergeCells count="8">
    <mergeCell ref="D48:G48"/>
    <mergeCell ref="D49:F49"/>
    <mergeCell ref="J45:K45"/>
    <mergeCell ref="B2:L2"/>
    <mergeCell ref="B3:L3"/>
    <mergeCell ref="B4:L4"/>
    <mergeCell ref="B7:F7"/>
    <mergeCell ref="G7:L7"/>
  </mergeCells>
  <pageMargins left="0.27559055118110237" right="0.15748031496062992" top="0.47244094488188981" bottom="0.19685039370078741" header="0.31496062992125984" footer="0.31496062992125984"/>
  <pageSetup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49"/>
  <sheetViews>
    <sheetView showGridLines="0" zoomScale="80" zoomScaleNormal="80" workbookViewId="0">
      <selection activeCell="C9" sqref="C9"/>
    </sheetView>
  </sheetViews>
  <sheetFormatPr baseColWidth="10" defaultRowHeight="15" outlineLevelRow="1" x14ac:dyDescent="0.2"/>
  <cols>
    <col min="1" max="1" width="10" style="1" customWidth="1"/>
    <col min="2" max="2" width="42.7109375" style="41" customWidth="1"/>
    <col min="3" max="3" width="14.28515625" style="41" customWidth="1"/>
    <col min="4" max="4" width="17.42578125" style="41" bestFit="1" customWidth="1"/>
    <col min="5" max="5" width="4.42578125" style="41" customWidth="1"/>
    <col min="6" max="6" width="20.28515625" style="41" customWidth="1"/>
    <col min="7" max="7" width="4.5703125" style="41" customWidth="1"/>
    <col min="8" max="8" width="17.42578125" style="41" bestFit="1" customWidth="1"/>
    <col min="9" max="9" width="16.7109375" style="41" customWidth="1"/>
    <col min="10" max="10" width="21.28515625" style="41" bestFit="1" customWidth="1"/>
    <col min="11" max="11" width="19.140625" style="41" customWidth="1"/>
    <col min="12" max="12" width="27.7109375" style="1" customWidth="1"/>
    <col min="13" max="13" width="47" style="1" customWidth="1"/>
    <col min="14" max="14" width="39.85546875" style="1" customWidth="1"/>
    <col min="15" max="15" width="14.7109375" style="1" bestFit="1" customWidth="1"/>
    <col min="16" max="16" width="18.28515625" style="1" customWidth="1"/>
    <col min="17" max="17" width="15.42578125" style="1" bestFit="1" customWidth="1"/>
    <col min="18" max="18" width="14.140625" style="1" bestFit="1" customWidth="1"/>
    <col min="19" max="16384" width="11.42578125" style="1"/>
  </cols>
  <sheetData>
    <row r="1" spans="1:17" ht="15.75" x14ac:dyDescent="0.25">
      <c r="B1" s="114" t="s">
        <v>0</v>
      </c>
      <c r="C1" s="114"/>
      <c r="D1" s="114"/>
      <c r="E1" s="114"/>
      <c r="F1" s="114"/>
      <c r="G1" s="114"/>
      <c r="H1" s="114"/>
      <c r="I1" s="63"/>
      <c r="J1" s="63"/>
      <c r="K1" s="63"/>
      <c r="L1" s="64"/>
      <c r="M1" s="64"/>
      <c r="N1" s="64"/>
    </row>
    <row r="2" spans="1:17" ht="15.75" x14ac:dyDescent="0.25">
      <c r="B2" s="114" t="s">
        <v>67</v>
      </c>
      <c r="C2" s="114"/>
      <c r="D2" s="114"/>
      <c r="E2" s="114"/>
      <c r="F2" s="114"/>
      <c r="G2" s="114"/>
      <c r="H2" s="114"/>
      <c r="I2" s="63"/>
      <c r="J2" s="63"/>
      <c r="K2" s="63"/>
      <c r="L2" s="63"/>
      <c r="M2" s="63"/>
      <c r="N2" s="63"/>
    </row>
    <row r="3" spans="1:17" ht="15.75" x14ac:dyDescent="0.25">
      <c r="B3" s="114" t="s">
        <v>1</v>
      </c>
      <c r="C3" s="114"/>
      <c r="D3" s="114"/>
      <c r="E3" s="114"/>
      <c r="F3" s="114"/>
      <c r="G3" s="114"/>
      <c r="H3" s="114"/>
      <c r="I3" s="63"/>
      <c r="J3" s="63"/>
      <c r="K3" s="63"/>
      <c r="L3" s="64"/>
      <c r="M3" s="64"/>
      <c r="N3" s="64"/>
    </row>
    <row r="4" spans="1:17" ht="15.75" x14ac:dyDescent="0.25">
      <c r="B4" s="65"/>
      <c r="C4" s="65"/>
      <c r="D4" s="65"/>
      <c r="E4" s="65"/>
      <c r="F4" s="65"/>
    </row>
    <row r="5" spans="1:17" ht="15.75" x14ac:dyDescent="0.25">
      <c r="B5" s="65"/>
      <c r="C5" s="65"/>
      <c r="D5" s="65"/>
      <c r="E5" s="65"/>
      <c r="F5" s="65"/>
    </row>
    <row r="6" spans="1:17" ht="15.75" x14ac:dyDescent="0.25">
      <c r="A6" s="66" t="s">
        <v>37</v>
      </c>
      <c r="F6" s="65"/>
      <c r="G6" s="65"/>
      <c r="H6" s="67">
        <f>SUM(H9:H18)</f>
        <v>762656.7699999999</v>
      </c>
      <c r="J6" s="68"/>
    </row>
    <row r="7" spans="1:17" ht="15.75" x14ac:dyDescent="0.25">
      <c r="A7" s="66"/>
      <c r="F7" s="69"/>
      <c r="G7" s="69"/>
      <c r="H7" s="67"/>
      <c r="J7" s="68"/>
      <c r="M7" s="20"/>
      <c r="N7" s="20"/>
      <c r="P7" s="20"/>
    </row>
    <row r="8" spans="1:17" ht="15.75" x14ac:dyDescent="0.25">
      <c r="A8" s="65"/>
      <c r="F8" s="65"/>
      <c r="G8" s="65"/>
      <c r="H8" s="65"/>
      <c r="K8" s="68"/>
    </row>
    <row r="9" spans="1:17" ht="15.75" x14ac:dyDescent="0.25">
      <c r="A9" s="70" t="s">
        <v>38</v>
      </c>
      <c r="F9" s="71"/>
      <c r="G9" s="71"/>
      <c r="H9" s="72">
        <f>SUM(F11:F19)</f>
        <v>762656.7699999999</v>
      </c>
      <c r="I9" s="68"/>
      <c r="J9" s="68"/>
      <c r="K9" s="68"/>
      <c r="O9" s="20"/>
      <c r="P9" s="20"/>
      <c r="Q9" s="20"/>
    </row>
    <row r="10" spans="1:17" x14ac:dyDescent="0.2">
      <c r="A10" s="73"/>
      <c r="F10" s="74"/>
      <c r="G10" s="74"/>
      <c r="H10" s="14"/>
      <c r="P10" s="20"/>
    </row>
    <row r="11" spans="1:17" x14ac:dyDescent="0.2">
      <c r="A11" s="73" t="s">
        <v>39</v>
      </c>
      <c r="F11" s="26">
        <v>601239.6</v>
      </c>
      <c r="G11" s="69"/>
      <c r="H11" s="16"/>
      <c r="I11" s="75"/>
      <c r="O11" s="22"/>
      <c r="P11" s="76"/>
    </row>
    <row r="12" spans="1:17" x14ac:dyDescent="0.2">
      <c r="A12" s="73" t="s">
        <v>52</v>
      </c>
      <c r="F12" s="26">
        <v>99019.579999999987</v>
      </c>
      <c r="G12" s="69"/>
      <c r="H12" s="16"/>
      <c r="O12" s="22"/>
    </row>
    <row r="13" spans="1:17" x14ac:dyDescent="0.2">
      <c r="A13" s="73" t="s">
        <v>40</v>
      </c>
      <c r="F13" s="26">
        <v>4065.4</v>
      </c>
      <c r="G13" s="69"/>
      <c r="H13" s="16"/>
      <c r="O13" s="22"/>
      <c r="P13" s="76"/>
    </row>
    <row r="14" spans="1:17" x14ac:dyDescent="0.2">
      <c r="A14" s="73" t="s">
        <v>41</v>
      </c>
      <c r="F14" s="26">
        <v>31245.159999999996</v>
      </c>
      <c r="G14" s="69"/>
      <c r="H14" s="16"/>
      <c r="O14" s="22"/>
    </row>
    <row r="15" spans="1:17" x14ac:dyDescent="0.2">
      <c r="A15" s="41" t="s">
        <v>53</v>
      </c>
      <c r="F15" s="26">
        <v>13229.839999999998</v>
      </c>
      <c r="G15" s="69"/>
      <c r="H15" s="16"/>
      <c r="O15" s="22"/>
    </row>
    <row r="16" spans="1:17" x14ac:dyDescent="0.2">
      <c r="A16" s="1" t="s">
        <v>54</v>
      </c>
      <c r="C16" s="1"/>
      <c r="D16" s="1"/>
      <c r="E16" s="1"/>
      <c r="F16" s="26">
        <v>10724.119999999999</v>
      </c>
      <c r="G16" s="74"/>
      <c r="H16" s="14"/>
      <c r="O16" s="22"/>
    </row>
    <row r="17" spans="1:17" x14ac:dyDescent="0.2">
      <c r="A17" s="73" t="s">
        <v>55</v>
      </c>
      <c r="F17" s="77">
        <v>3133.07</v>
      </c>
      <c r="G17" s="74"/>
      <c r="H17" s="14"/>
      <c r="O17" s="22"/>
    </row>
    <row r="18" spans="1:17" x14ac:dyDescent="0.2">
      <c r="A18" s="73"/>
      <c r="G18" s="74"/>
      <c r="H18" s="14"/>
      <c r="O18" s="22"/>
    </row>
    <row r="19" spans="1:17" x14ac:dyDescent="0.2">
      <c r="A19" s="41"/>
      <c r="F19" s="14"/>
      <c r="G19" s="69"/>
      <c r="H19" s="12"/>
    </row>
    <row r="20" spans="1:17" ht="15.75" x14ac:dyDescent="0.25">
      <c r="A20" s="70" t="s">
        <v>42</v>
      </c>
      <c r="F20" s="16"/>
      <c r="G20" s="74"/>
      <c r="H20" s="72">
        <f>F21</f>
        <v>253300.83</v>
      </c>
    </row>
    <row r="21" spans="1:17" x14ac:dyDescent="0.2">
      <c r="A21" s="78" t="s">
        <v>43</v>
      </c>
      <c r="F21" s="105">
        <v>253300.83</v>
      </c>
      <c r="G21" s="74"/>
      <c r="H21" s="16"/>
    </row>
    <row r="22" spans="1:17" ht="15.75" x14ac:dyDescent="0.25">
      <c r="A22" s="70"/>
      <c r="F22" s="14"/>
      <c r="G22" s="74"/>
      <c r="H22" s="16"/>
      <c r="I22" s="68"/>
      <c r="O22" s="29"/>
      <c r="P22" s="76"/>
      <c r="Q22" s="76"/>
    </row>
    <row r="23" spans="1:17" ht="15.75" x14ac:dyDescent="0.25">
      <c r="A23" s="70" t="s">
        <v>44</v>
      </c>
      <c r="F23" s="14"/>
      <c r="G23" s="74"/>
      <c r="H23" s="72">
        <f>+H6-H20</f>
        <v>509355.93999999994</v>
      </c>
      <c r="P23" s="20"/>
    </row>
    <row r="24" spans="1:17" ht="15.75" x14ac:dyDescent="0.25">
      <c r="A24" s="70"/>
      <c r="F24" s="69"/>
      <c r="G24" s="74"/>
      <c r="H24" s="16"/>
      <c r="J24" s="79"/>
      <c r="P24" s="76"/>
    </row>
    <row r="25" spans="1:17" ht="15.75" x14ac:dyDescent="0.25">
      <c r="A25" s="70" t="s">
        <v>45</v>
      </c>
      <c r="F25" s="69"/>
      <c r="G25" s="74"/>
      <c r="H25" s="16"/>
    </row>
    <row r="26" spans="1:17" ht="15.75" x14ac:dyDescent="0.25">
      <c r="A26" s="70" t="s">
        <v>46</v>
      </c>
      <c r="G26" s="74"/>
      <c r="H26" s="16">
        <f>+F28</f>
        <v>415931.91000000003</v>
      </c>
    </row>
    <row r="27" spans="1:17" x14ac:dyDescent="0.2">
      <c r="A27" s="73"/>
      <c r="D27" s="79"/>
      <c r="F27" s="80"/>
      <c r="G27" s="74"/>
      <c r="H27" s="74"/>
    </row>
    <row r="28" spans="1:17" x14ac:dyDescent="0.2">
      <c r="A28" s="73" t="s">
        <v>47</v>
      </c>
      <c r="C28" s="12"/>
      <c r="D28" s="12"/>
      <c r="E28" s="12"/>
      <c r="F28" s="39">
        <f>SUM(D29:D31)</f>
        <v>415931.91000000003</v>
      </c>
      <c r="G28" s="74"/>
      <c r="H28" s="74"/>
      <c r="J28" s="81"/>
      <c r="K28" s="79"/>
      <c r="P28" s="20"/>
    </row>
    <row r="29" spans="1:17" outlineLevel="1" x14ac:dyDescent="0.2">
      <c r="A29" s="73" t="s">
        <v>56</v>
      </c>
      <c r="C29" s="12"/>
      <c r="D29" s="23">
        <v>271992.53000000003</v>
      </c>
      <c r="E29" s="23"/>
      <c r="F29" s="82"/>
      <c r="G29" s="74"/>
      <c r="H29" s="74"/>
      <c r="J29" s="68"/>
      <c r="P29" s="76"/>
    </row>
    <row r="30" spans="1:17" outlineLevel="1" x14ac:dyDescent="0.2">
      <c r="A30" s="73" t="s">
        <v>57</v>
      </c>
      <c r="C30" s="12"/>
      <c r="D30" s="23">
        <v>131124.62</v>
      </c>
      <c r="E30" s="23"/>
      <c r="F30" s="82"/>
      <c r="G30" s="74"/>
      <c r="H30" s="74"/>
      <c r="J30" s="68"/>
      <c r="P30" s="76"/>
    </row>
    <row r="31" spans="1:17" outlineLevel="1" x14ac:dyDescent="0.2">
      <c r="A31" s="73" t="s">
        <v>58</v>
      </c>
      <c r="C31" s="12"/>
      <c r="D31" s="34">
        <v>12814.76</v>
      </c>
      <c r="E31" s="23"/>
      <c r="F31" s="82"/>
      <c r="G31" s="74"/>
      <c r="H31" s="74"/>
      <c r="I31" s="75"/>
      <c r="O31" s="22"/>
      <c r="Q31" s="83"/>
    </row>
    <row r="32" spans="1:17" outlineLevel="1" x14ac:dyDescent="0.2">
      <c r="A32" s="73"/>
      <c r="C32" s="12"/>
      <c r="D32" s="23"/>
      <c r="E32" s="12"/>
      <c r="F32" s="23"/>
      <c r="G32" s="74"/>
      <c r="H32" s="74"/>
      <c r="I32" s="75"/>
      <c r="O32" s="22"/>
      <c r="Q32" s="83"/>
    </row>
    <row r="33" spans="1:18" ht="15.75" outlineLevel="1" x14ac:dyDescent="0.25">
      <c r="A33" s="70" t="s">
        <v>48</v>
      </c>
      <c r="D33" s="12"/>
      <c r="F33" s="69"/>
      <c r="G33" s="74"/>
      <c r="H33" s="84">
        <f>H23-H26</f>
        <v>93424.029999999912</v>
      </c>
      <c r="I33" s="75"/>
      <c r="O33" s="22"/>
      <c r="Q33" s="83"/>
    </row>
    <row r="34" spans="1:18" x14ac:dyDescent="0.2">
      <c r="A34" s="73"/>
      <c r="D34" s="12"/>
      <c r="F34" s="69"/>
      <c r="G34" s="74"/>
      <c r="H34" s="74"/>
      <c r="J34" s="81"/>
      <c r="K34" s="85"/>
      <c r="Q34" s="22"/>
    </row>
    <row r="35" spans="1:18" ht="15.75" x14ac:dyDescent="0.25">
      <c r="A35" s="70" t="s">
        <v>45</v>
      </c>
      <c r="F35" s="74"/>
      <c r="G35" s="74"/>
      <c r="H35" s="74"/>
      <c r="I35" s="84"/>
      <c r="J35" s="86"/>
      <c r="K35" s="85"/>
    </row>
    <row r="36" spans="1:18" x14ac:dyDescent="0.2">
      <c r="A36" s="73" t="s">
        <v>49</v>
      </c>
      <c r="F36" s="74"/>
      <c r="G36" s="74"/>
      <c r="H36" s="16">
        <v>12601.77</v>
      </c>
      <c r="J36" s="81"/>
    </row>
    <row r="37" spans="1:18" ht="15.75" x14ac:dyDescent="0.25">
      <c r="A37" s="70"/>
      <c r="F37" s="69"/>
      <c r="G37" s="74"/>
      <c r="H37" s="87"/>
      <c r="K37" s="85"/>
    </row>
    <row r="38" spans="1:18" ht="15.75" x14ac:dyDescent="0.25">
      <c r="A38" s="88" t="s">
        <v>50</v>
      </c>
      <c r="H38" s="89">
        <v>31330.31</v>
      </c>
      <c r="I38" s="90"/>
      <c r="O38" s="38"/>
      <c r="P38" s="76"/>
      <c r="Q38" s="76"/>
    </row>
    <row r="39" spans="1:18" x14ac:dyDescent="0.2">
      <c r="A39" s="91"/>
      <c r="F39" s="92"/>
      <c r="G39" s="68"/>
      <c r="H39" s="93"/>
      <c r="I39" s="90"/>
      <c r="J39" s="79"/>
      <c r="K39" s="79"/>
      <c r="O39" s="29"/>
    </row>
    <row r="40" spans="1:18" ht="15.75" x14ac:dyDescent="0.25">
      <c r="A40" s="94" t="s">
        <v>51</v>
      </c>
      <c r="F40" s="95"/>
      <c r="G40" s="68"/>
      <c r="H40" s="96">
        <f>H33-H36-H38</f>
        <v>49491.94999999991</v>
      </c>
      <c r="I40" s="90"/>
      <c r="J40" s="85"/>
      <c r="K40" s="85"/>
      <c r="O40" s="29"/>
    </row>
    <row r="41" spans="1:18" x14ac:dyDescent="0.2">
      <c r="H41" s="86"/>
      <c r="I41" s="97"/>
      <c r="J41" s="98"/>
      <c r="K41" s="99"/>
      <c r="L41" s="37"/>
      <c r="M41" s="37"/>
      <c r="N41" s="37"/>
      <c r="O41" s="37"/>
      <c r="P41" s="22"/>
    </row>
    <row r="42" spans="1:18" ht="15.75" x14ac:dyDescent="0.25">
      <c r="B42" s="100"/>
      <c r="C42" s="101"/>
      <c r="D42" s="101"/>
      <c r="E42" s="101"/>
      <c r="F42" s="101"/>
      <c r="G42" s="101"/>
      <c r="H42" s="102"/>
      <c r="I42" s="75"/>
      <c r="J42" s="38"/>
      <c r="K42" s="1"/>
    </row>
    <row r="43" spans="1:18" s="41" customFormat="1" ht="23.25" customHeight="1" x14ac:dyDescent="0.25">
      <c r="B43" s="100"/>
      <c r="C43" s="101"/>
      <c r="D43" s="101"/>
      <c r="E43" s="101"/>
      <c r="F43" s="101"/>
      <c r="G43" s="101"/>
      <c r="H43" s="103"/>
      <c r="I43" s="42"/>
      <c r="J43" s="86"/>
      <c r="L43" s="1"/>
      <c r="M43" s="1"/>
      <c r="N43" s="1"/>
      <c r="O43" s="1"/>
      <c r="P43" s="1"/>
      <c r="Q43" s="1"/>
      <c r="R43" s="1"/>
    </row>
    <row r="44" spans="1:18" s="41" customFormat="1" x14ac:dyDescent="0.2">
      <c r="L44" s="1"/>
      <c r="M44" s="1"/>
      <c r="N44" s="1"/>
      <c r="O44" s="1"/>
      <c r="P44" s="1"/>
      <c r="Q44" s="1"/>
      <c r="R44" s="1"/>
    </row>
    <row r="48" spans="1:18" ht="15.75" x14ac:dyDescent="0.25">
      <c r="B48" s="117" t="s">
        <v>63</v>
      </c>
      <c r="C48" s="117"/>
      <c r="D48" s="88"/>
      <c r="F48" s="106" t="s">
        <v>64</v>
      </c>
      <c r="H48" s="88"/>
    </row>
    <row r="49" spans="2:6" ht="15.75" x14ac:dyDescent="0.25">
      <c r="B49" s="111" t="s">
        <v>65</v>
      </c>
      <c r="C49" s="111"/>
      <c r="D49" s="88"/>
      <c r="F49" s="108" t="s">
        <v>66</v>
      </c>
    </row>
  </sheetData>
  <mergeCells count="5">
    <mergeCell ref="B1:H1"/>
    <mergeCell ref="B2:H2"/>
    <mergeCell ref="B3:H3"/>
    <mergeCell ref="B48:C48"/>
    <mergeCell ref="B49:C49"/>
  </mergeCells>
  <pageMargins left="0.59055118110236227" right="0.23622047244094491" top="0.74803149606299213" bottom="0.74803149606299213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</vt:lpstr>
      <vt:lpstr>Resultado 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Osmaro Rodriguez</dc:creator>
  <cp:lastModifiedBy>Osmaro Rodriguez</cp:lastModifiedBy>
  <dcterms:created xsi:type="dcterms:W3CDTF">2018-03-01T00:33:25Z</dcterms:created>
  <dcterms:modified xsi:type="dcterms:W3CDTF">2018-03-13T21:03:19Z</dcterms:modified>
</cp:coreProperties>
</file>