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20490" windowHeight="7665"/>
  </bookViews>
  <sheets>
    <sheet name="IFD" sheetId="1" r:id="rId1"/>
  </sheets>
  <externalReferences>
    <externalReference r:id="rId2"/>
    <externalReference r:id="rId3"/>
  </externalReferences>
  <definedNames>
    <definedName name="A">#REF!</definedName>
    <definedName name="AAA">#REF!</definedName>
    <definedName name="_xlnm.Print_Area" localSheetId="0">IFD!$A$2:$B$125</definedName>
    <definedName name="Beg_Bal">#REF!</definedName>
    <definedName name="Data">#REF!</definedName>
    <definedName name="End_Bal">'[2]Consolidado de Act. Fijo'!#REF!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0" i="1" l="1"/>
  <c r="B182" i="1"/>
  <c r="B178" i="1"/>
  <c r="B173" i="1"/>
  <c r="B172" i="1"/>
  <c r="B161" i="1"/>
  <c r="B160" i="1"/>
  <c r="B159" i="1"/>
  <c r="B157" i="1"/>
  <c r="B152" i="1"/>
  <c r="B154" i="1" s="1"/>
  <c r="B149" i="1"/>
  <c r="B148" i="1"/>
  <c r="B145" i="1"/>
  <c r="B143" i="1"/>
  <c r="B141" i="1"/>
  <c r="B140" i="1"/>
  <c r="B137" i="1"/>
  <c r="B134" i="1"/>
  <c r="B133" i="1"/>
  <c r="B132" i="1"/>
  <c r="B124" i="1"/>
  <c r="B123" i="1"/>
  <c r="B121" i="1"/>
  <c r="B118" i="1"/>
  <c r="B117" i="1"/>
  <c r="B115" i="1"/>
  <c r="B102" i="1"/>
  <c r="B99" i="1"/>
  <c r="B95" i="1"/>
  <c r="B94" i="1"/>
  <c r="B86" i="1"/>
  <c r="B85" i="1"/>
  <c r="B84" i="1"/>
  <c r="B83" i="1" s="1"/>
  <c r="B81" i="1"/>
  <c r="B79" i="1"/>
  <c r="B78" i="1"/>
  <c r="B77" i="1"/>
  <c r="B76" i="1"/>
  <c r="B69" i="1"/>
  <c r="B68" i="1"/>
  <c r="B67" i="1"/>
  <c r="B66" i="1"/>
  <c r="B65" i="1"/>
  <c r="B63" i="1"/>
  <c r="B62" i="1"/>
  <c r="B61" i="1"/>
  <c r="B54" i="1"/>
  <c r="B52" i="1"/>
  <c r="B51" i="1"/>
  <c r="B46" i="1"/>
  <c r="B43" i="1"/>
  <c r="B42" i="1"/>
  <c r="B41" i="1"/>
  <c r="B38" i="1"/>
  <c r="B37" i="1"/>
  <c r="B34" i="1"/>
  <c r="B33" i="1"/>
  <c r="B32" i="1"/>
  <c r="B31" i="1"/>
  <c r="B29" i="1"/>
  <c r="B28" i="1"/>
  <c r="B20" i="1"/>
  <c r="B19" i="1"/>
  <c r="B18" i="1"/>
  <c r="B16" i="1"/>
  <c r="B15" i="1"/>
  <c r="B166" i="1" l="1"/>
  <c r="B74" i="1"/>
  <c r="B70" i="1" s="1"/>
  <c r="B60" i="1"/>
  <c r="B122" i="1"/>
  <c r="B151" i="1"/>
  <c r="B80" i="1"/>
  <c r="B30" i="1"/>
  <c r="B35" i="1"/>
  <c r="B114" i="1"/>
  <c r="B139" i="1"/>
  <c r="B50" i="1" l="1"/>
  <c r="B179" i="1" l="1"/>
  <c r="B27" i="1"/>
  <c r="B165" i="1" l="1"/>
  <c r="B158" i="1" s="1"/>
  <c r="B17" i="1" l="1"/>
  <c r="B14" i="1" s="1"/>
  <c r="B93" i="1"/>
  <c r="B91" i="1" s="1"/>
  <c r="B96" i="1" s="1"/>
  <c r="B23" i="1"/>
  <c r="B176" i="1"/>
  <c r="B49" i="1" l="1"/>
  <c r="B48" i="1" s="1"/>
  <c r="B24" i="1" l="1"/>
  <c r="B21" i="1" s="1"/>
  <c r="B136" i="1"/>
  <c r="B131" i="1" s="1"/>
  <c r="B147" i="1" s="1"/>
  <c r="B150" i="1" s="1"/>
  <c r="B174" i="1" s="1"/>
  <c r="B183" i="1" l="1"/>
  <c r="B98" i="1" l="1"/>
  <c r="B189" i="1" l="1"/>
  <c r="B188" i="1" l="1"/>
  <c r="B107" i="1" l="1"/>
  <c r="B177" i="1" l="1"/>
  <c r="B175" i="1" s="1"/>
  <c r="B181" i="1" s="1"/>
  <c r="B185" i="1" s="1"/>
  <c r="B191" i="1" s="1"/>
  <c r="C191" i="1" l="1"/>
  <c r="D191" i="1" s="1"/>
  <c r="B106" i="1" l="1"/>
  <c r="B45" i="1" l="1"/>
  <c r="B44" i="1" s="1"/>
  <c r="B56" i="1" s="1"/>
  <c r="B105" i="1"/>
  <c r="B109" i="1" s="1"/>
  <c r="B111" i="1" s="1"/>
  <c r="B112" i="1" l="1"/>
</calcChain>
</file>

<file path=xl/sharedStrings.xml><?xml version="1.0" encoding="utf-8"?>
<sst xmlns="http://schemas.openxmlformats.org/spreadsheetml/2006/main" count="171" uniqueCount="155">
  <si>
    <t>INVERSIONES FINANCIERAS DAVIVIENDA, S.A.Y SUBSIDIARIAS</t>
  </si>
  <si>
    <t>Sociedad Controladora de Finalidad Exclusiva</t>
  </si>
  <si>
    <t>Balance General Consolidado</t>
  </si>
  <si>
    <t>28 de Febrero de 2018</t>
  </si>
  <si>
    <t>(Cifras en miles de dólares de los Estados Unidos de América)</t>
  </si>
  <si>
    <t>Concepto</t>
  </si>
  <si>
    <t>ACTIVOS</t>
  </si>
  <si>
    <t>Activos del giro:</t>
  </si>
  <si>
    <t>DISPONIBILIDADES</t>
  </si>
  <si>
    <t>Caja</t>
  </si>
  <si>
    <t xml:space="preserve">Banco Central de Reservas </t>
  </si>
  <si>
    <t>Bancos de El Pais</t>
  </si>
  <si>
    <t>Bancos Extranjeros</t>
  </si>
  <si>
    <t xml:space="preserve">Otras Disponibilidades </t>
  </si>
  <si>
    <t>Rendimientos por cobrar</t>
  </si>
  <si>
    <t>INVERSIONES</t>
  </si>
  <si>
    <t>Negociables</t>
  </si>
  <si>
    <t>Disponibles para la venta</t>
  </si>
  <si>
    <t>Mantenidas hasta el vencimiento</t>
  </si>
  <si>
    <t>En Entidades en cesación</t>
  </si>
  <si>
    <t>Valores entregados en fideicomisos</t>
  </si>
  <si>
    <t xml:space="preserve">Menos - Estimaciones </t>
  </si>
  <si>
    <t xml:space="preserve">Reportos </t>
  </si>
  <si>
    <t>CARTERA DE CREDITOS</t>
  </si>
  <si>
    <t>Vigente</t>
  </si>
  <si>
    <t>Vencido</t>
  </si>
  <si>
    <t>Rendimiento por cobrar</t>
  </si>
  <si>
    <t>CUENTAS POR COBRAR</t>
  </si>
  <si>
    <t>Comisiones por cobrar</t>
  </si>
  <si>
    <t xml:space="preserve">Primas por cobrar  </t>
  </si>
  <si>
    <t>Deudores por seguros y fianzas</t>
  </si>
  <si>
    <t xml:space="preserve">Otras Cuentas por cobrar </t>
  </si>
  <si>
    <t>BIENES EN RECUPERACION DE CREDITO</t>
  </si>
  <si>
    <t>Bienes recibidos en recuperación de credito</t>
  </si>
  <si>
    <t>OTROS BIENES REALIZABLES (NETO)</t>
  </si>
  <si>
    <t>INVERSIONES PERMANENTES SOCIEDADES (NETO)</t>
  </si>
  <si>
    <t>PROPIEDAD, PLANTA Y EQUIPO (NETO)</t>
  </si>
  <si>
    <t>PROPIEDADES DE INVERSION</t>
  </si>
  <si>
    <t>OTROS ACTIVOS</t>
  </si>
  <si>
    <t>Cargos Diferidos</t>
  </si>
  <si>
    <t>Impuesto sobre la renta diferidos</t>
  </si>
  <si>
    <t>Intangibles</t>
  </si>
  <si>
    <t>Activos Diversos</t>
  </si>
  <si>
    <t>Menos - Amortizaciones acumuladas</t>
  </si>
  <si>
    <t>TOTAL ACTIVOS</t>
  </si>
  <si>
    <t>PASIVO</t>
  </si>
  <si>
    <t>DEPOSITOS DEL PUBLICO</t>
  </si>
  <si>
    <t>A la Vista</t>
  </si>
  <si>
    <t>De Ahorro</t>
  </si>
  <si>
    <t>A Plazo</t>
  </si>
  <si>
    <t>Otros</t>
  </si>
  <si>
    <t>Intereses por pagar</t>
  </si>
  <si>
    <t>REPORTOS</t>
  </si>
  <si>
    <t>VALORES EN CIRCULACION</t>
  </si>
  <si>
    <t>Titulos y Valores</t>
  </si>
  <si>
    <t>OBLIGACIONES CON ENTIDADES</t>
  </si>
  <si>
    <t>OBLIGACIONES INTERBANCARIAS</t>
  </si>
  <si>
    <t>Obligaciones con Bancos e Instituciones</t>
  </si>
  <si>
    <t>OBLIGACIONES FINANCIERAS</t>
  </si>
  <si>
    <t>Con el Banco Central</t>
  </si>
  <si>
    <t>Con Instituciones Financieras en el pais</t>
  </si>
  <si>
    <t>Con Instituciones Financieras Exterior</t>
  </si>
  <si>
    <t>Otras</t>
  </si>
  <si>
    <t>CUENTAS POR PAGAR POR ACTIVIDAD DE SEGUROS</t>
  </si>
  <si>
    <t>ACREEDORES DE SEGUROS Y FINANZA</t>
  </si>
  <si>
    <t>DEPOSITOS DE PRIMAS</t>
  </si>
  <si>
    <t>RESERVAS TECNICAS</t>
  </si>
  <si>
    <t>Reservas matemátecas y tecnicas-ramo vida</t>
  </si>
  <si>
    <t>Reservas de riesgos en curso</t>
  </si>
  <si>
    <t>OBLIGACIONES SUBORDINADAS</t>
  </si>
  <si>
    <t>Deudas Subordinadas</t>
  </si>
  <si>
    <t>Deuda convertible</t>
  </si>
  <si>
    <t>Obligaciones preferentes</t>
  </si>
  <si>
    <t>OTROS PASIVOS</t>
  </si>
  <si>
    <t>Impuesto sobre la renta diferido</t>
  </si>
  <si>
    <t>Pasivos diversos</t>
  </si>
  <si>
    <t>Otras Cuentas por pagar diversas</t>
  </si>
  <si>
    <t>Provisiones diversas</t>
  </si>
  <si>
    <t>TOTAL PASIVOS</t>
  </si>
  <si>
    <t>PATRIMONIO</t>
  </si>
  <si>
    <t>CAPITAL PAGADO</t>
  </si>
  <si>
    <t>APORTES DE CAPITAL</t>
  </si>
  <si>
    <t>APORTES PATRIMONIALES NO CAPITALIZADOS</t>
  </si>
  <si>
    <t>PRIMAS EN ACCIONES</t>
  </si>
  <si>
    <t>RESERVAS PATRIMONIALES</t>
  </si>
  <si>
    <t>AJUSTES POR REVALORIZACIONES</t>
  </si>
  <si>
    <t>AJUSTES/REVAL PARTICIPACIONES OTRAS EMPRESAS</t>
  </si>
  <si>
    <t>RESULTADO ACUMULADO DE  PERIODOS ANTERIORES</t>
  </si>
  <si>
    <t>RESULTADOS DEL EJERCICIO</t>
  </si>
  <si>
    <t>INTERES MINORITARIO</t>
  </si>
  <si>
    <t>TOTAL PATRIMONIO</t>
  </si>
  <si>
    <t>TOTAL PASIVOS Y PATRIMONIO</t>
  </si>
  <si>
    <t>CUENTAS CONTINGENTES</t>
  </si>
  <si>
    <t>Avales otorgados</t>
  </si>
  <si>
    <t>Cartas fianzas otorgadas</t>
  </si>
  <si>
    <t>Cartas de crédito</t>
  </si>
  <si>
    <t>Créditos otorgados no desembolsados</t>
  </si>
  <si>
    <t>Otras cuentas contingentes</t>
  </si>
  <si>
    <t>INTRUMENTOS FINANCIEROS DERIVADOS</t>
  </si>
  <si>
    <t>CUENTAS DE ORDEN FIDEICOMISO</t>
  </si>
  <si>
    <t>CUENTAS DE ORDEN POR EL CONTROL</t>
  </si>
  <si>
    <t>Bienes y valores en custodia cuenta tercero</t>
  </si>
  <si>
    <t>Administrcion de Carteras Colectivas</t>
  </si>
  <si>
    <t>INGRESOS FINANCIEROS</t>
  </si>
  <si>
    <t>Intereses por Créditos</t>
  </si>
  <si>
    <t>Comisiones por Créditos</t>
  </si>
  <si>
    <t xml:space="preserve">Intereses por Depositos </t>
  </si>
  <si>
    <t>Ganancias por Inversiones</t>
  </si>
  <si>
    <t>Rendimientos de Inversiones</t>
  </si>
  <si>
    <t>Otros ingresos financieros</t>
  </si>
  <si>
    <t>COSTOS FINANCIEROS</t>
  </si>
  <si>
    <t>Intereses por Captación de Depositos</t>
  </si>
  <si>
    <t>Intereses por Obligaciones Financieras</t>
  </si>
  <si>
    <t>Comisiones por obligaciones Financieras</t>
  </si>
  <si>
    <t>Pérdidas por Inversion</t>
  </si>
  <si>
    <t>Intereses por Obligaciones Subordinada</t>
  </si>
  <si>
    <t>Otros gastos financieros</t>
  </si>
  <si>
    <t>MARGEN FINANCIERO BRUTO</t>
  </si>
  <si>
    <t>Menos - Estimaciones para Cartera de Credito</t>
  </si>
  <si>
    <t>Menos - Estimaciones para Inversiones</t>
  </si>
  <si>
    <t>MARGEN FINANCIERO NETO</t>
  </si>
  <si>
    <t>INGRESOS (GASTOS) POR DIFERENCIAS DE CAMBIO</t>
  </si>
  <si>
    <t>Ingresos por diferencias de cambio</t>
  </si>
  <si>
    <t>Gastos por diferencias de cambio</t>
  </si>
  <si>
    <t>Diferencia de cambio neto</t>
  </si>
  <si>
    <t>Ingresos por reajustes por indexaciones</t>
  </si>
  <si>
    <t>Gastos por reajustes por indexaciones</t>
  </si>
  <si>
    <t>Reajustes por indexaciones neto</t>
  </si>
  <si>
    <t>INGRESOS POR SERVICIOS</t>
  </si>
  <si>
    <t>Comisiones por operaciones contingentes</t>
  </si>
  <si>
    <t>Comisiones de fideicomiso</t>
  </si>
  <si>
    <t>Comisiones por tarjeta de crédito</t>
  </si>
  <si>
    <t>Comisones por cambios y arbitraje de div</t>
  </si>
  <si>
    <t>Por participación en capital de otras empresas</t>
  </si>
  <si>
    <t>Por bienes realizables</t>
  </si>
  <si>
    <t>Por otros ingresos diversos</t>
  </si>
  <si>
    <t>GATOS POR SERVICIOS</t>
  </si>
  <si>
    <t>Por operaciones contingentes</t>
  </si>
  <si>
    <t>Primas del Fondo del Seguro de Depositos</t>
  </si>
  <si>
    <t>Por amortizacion de activos intangibles</t>
  </si>
  <si>
    <t>MARGEN OPERACIONAL BRUTO</t>
  </si>
  <si>
    <t>GASTOS DE ADMINISTRACION</t>
  </si>
  <si>
    <t>Gastos de personal</t>
  </si>
  <si>
    <t>Gastos generales</t>
  </si>
  <si>
    <t>Honorarios</t>
  </si>
  <si>
    <t>Estimaciones, provisiones , depreciaciones</t>
  </si>
  <si>
    <t>Gastos Varios</t>
  </si>
  <si>
    <t>MARGEN OPERACIONAL NETO</t>
  </si>
  <si>
    <t>Otros Ingresos</t>
  </si>
  <si>
    <t>Otros Gastos</t>
  </si>
  <si>
    <t>RESULTADOS ANTES DE IMPUESTOS Y PARTICIPACIONES</t>
  </si>
  <si>
    <t>Ingresos por participación sobre utilidades</t>
  </si>
  <si>
    <t>Gastos por participación sobre utilidades</t>
  </si>
  <si>
    <t>Gastos por impuestos</t>
  </si>
  <si>
    <t>Impuesto a la contribución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</si>
</sst>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 * #,##0.00_ ;_ * \-#,##0.00_ ;_ * &quot;-&quot;??_ ;_ @_ "/>
    <numFmt numFmtId="165" formatCode="#,##0.0,"/>
    <numFmt numFmtId="166" formatCode="_(* #,##0.0_);_(* \(#,##0.0\);_(* &quot;-&quot;??_);_(@_)"/>
    <numFmt numFmtId="167" formatCode="#,##0.00000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17" fontId="4" fillId="2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165" fontId="2" fillId="0" borderId="5" xfId="1" applyNumberFormat="1" applyFont="1" applyFill="1" applyBorder="1" applyAlignment="1" applyProtection="1">
      <protection locked="0"/>
    </xf>
    <xf numFmtId="166" fontId="1" fillId="0" borderId="0" xfId="0" applyNumberFormat="1" applyFont="1" applyBorder="1"/>
    <xf numFmtId="0" fontId="1" fillId="0" borderId="4" xfId="0" applyFont="1" applyFill="1" applyBorder="1" applyAlignment="1" applyProtection="1">
      <alignment horizontal="left" indent="2"/>
      <protection locked="0"/>
    </xf>
    <xf numFmtId="165" fontId="1" fillId="0" borderId="5" xfId="1" applyNumberFormat="1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alignment horizontal="left" indent="3"/>
      <protection locked="0"/>
    </xf>
    <xf numFmtId="0" fontId="7" fillId="0" borderId="4" xfId="0" applyFont="1" applyFill="1" applyBorder="1" applyAlignment="1" applyProtection="1">
      <alignment horizontal="left" indent="1"/>
      <protection locked="0"/>
    </xf>
    <xf numFmtId="165" fontId="7" fillId="0" borderId="5" xfId="1" applyNumberFormat="1" applyFont="1" applyFill="1" applyBorder="1" applyAlignment="1" applyProtection="1">
      <protection locked="0"/>
    </xf>
    <xf numFmtId="165" fontId="3" fillId="0" borderId="5" xfId="1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left" indent="3"/>
      <protection locked="0"/>
    </xf>
    <xf numFmtId="165" fontId="2" fillId="0" borderId="5" xfId="1" applyNumberFormat="1" applyFont="1" applyBorder="1" applyAlignment="1"/>
    <xf numFmtId="0" fontId="3" fillId="0" borderId="4" xfId="0" applyFont="1" applyFill="1" applyBorder="1" applyAlignment="1" applyProtection="1">
      <alignment horizontal="left" indent="2"/>
      <protection locked="0"/>
    </xf>
    <xf numFmtId="0" fontId="1" fillId="0" borderId="4" xfId="0" applyFont="1" applyBorder="1"/>
    <xf numFmtId="165" fontId="1" fillId="0" borderId="5" xfId="0" applyNumberFormat="1" applyFont="1" applyBorder="1" applyAlignment="1"/>
    <xf numFmtId="0" fontId="1" fillId="0" borderId="6" xfId="0" applyFont="1" applyFill="1" applyBorder="1" applyAlignment="1" applyProtection="1">
      <alignment horizontal="left"/>
      <protection locked="0"/>
    </xf>
    <xf numFmtId="165" fontId="2" fillId="0" borderId="7" xfId="1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65" fontId="1" fillId="0" borderId="2" xfId="1" applyNumberFormat="1" applyFont="1" applyFill="1" applyBorder="1" applyAlignment="1" applyProtection="1">
      <protection locked="0"/>
    </xf>
    <xf numFmtId="165" fontId="1" fillId="0" borderId="5" xfId="0" applyNumberFormat="1" applyFont="1" applyFill="1" applyBorder="1" applyAlignment="1" applyProtection="1">
      <protection locked="0"/>
    </xf>
    <xf numFmtId="165" fontId="6" fillId="0" borderId="5" xfId="0" applyNumberFormat="1" applyFont="1" applyFill="1" applyBorder="1" applyAlignment="1" applyProtection="1">
      <protection locked="0"/>
    </xf>
    <xf numFmtId="165" fontId="1" fillId="0" borderId="5" xfId="1" applyNumberFormat="1" applyFont="1" applyBorder="1" applyAlignment="1"/>
    <xf numFmtId="0" fontId="1" fillId="0" borderId="4" xfId="0" applyFont="1" applyFill="1" applyBorder="1" applyAlignment="1" applyProtection="1">
      <alignment horizontal="left" indent="1"/>
      <protection locked="0"/>
    </xf>
    <xf numFmtId="0" fontId="2" fillId="0" borderId="4" xfId="0" applyFont="1" applyFill="1" applyBorder="1" applyAlignment="1" applyProtection="1">
      <alignment horizontal="left" indent="2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165" fontId="2" fillId="0" borderId="9" xfId="1" applyNumberFormat="1" applyFont="1" applyBorder="1" applyAlignment="1"/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165" fontId="1" fillId="0" borderId="10" xfId="1" applyNumberFormat="1" applyFont="1" applyBorder="1" applyAlignment="1"/>
    <xf numFmtId="165" fontId="2" fillId="0" borderId="11" xfId="1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/>
    <xf numFmtId="0" fontId="2" fillId="0" borderId="7" xfId="0" applyFont="1" applyFill="1" applyBorder="1" applyAlignment="1" applyProtection="1">
      <alignment horizontal="left" indent="1"/>
      <protection locked="0"/>
    </xf>
    <xf numFmtId="165" fontId="2" fillId="0" borderId="7" xfId="1" applyNumberFormat="1" applyFont="1" applyBorder="1" applyAlignment="1"/>
    <xf numFmtId="0" fontId="1" fillId="0" borderId="7" xfId="0" applyFont="1" applyFill="1" applyBorder="1" applyAlignment="1" applyProtection="1">
      <alignment horizontal="left" indent="3"/>
      <protection locked="0"/>
    </xf>
    <xf numFmtId="0" fontId="1" fillId="0" borderId="7" xfId="0" applyFont="1" applyFill="1" applyBorder="1" applyAlignment="1"/>
    <xf numFmtId="43" fontId="1" fillId="0" borderId="0" xfId="0" applyNumberFormat="1" applyFont="1" applyBorder="1"/>
    <xf numFmtId="0" fontId="1" fillId="0" borderId="0" xfId="0" applyFont="1" applyFill="1" applyBorder="1" applyAlignment="1"/>
    <xf numFmtId="0" fontId="4" fillId="2" borderId="4" xfId="0" applyFont="1" applyFill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/>
    <xf numFmtId="0" fontId="8" fillId="0" borderId="4" xfId="0" applyFont="1" applyFill="1" applyBorder="1" applyAlignment="1" applyProtection="1">
      <alignment horizontal="left" indent="1"/>
      <protection locked="0"/>
    </xf>
    <xf numFmtId="4" fontId="1" fillId="0" borderId="0" xfId="0" applyNumberFormat="1" applyFont="1" applyBorder="1"/>
    <xf numFmtId="166" fontId="1" fillId="0" borderId="5" xfId="1" applyNumberFormat="1" applyFont="1" applyFill="1" applyBorder="1" applyAlignment="1"/>
    <xf numFmtId="0" fontId="2" fillId="3" borderId="6" xfId="0" applyFont="1" applyFill="1" applyBorder="1" applyAlignment="1" applyProtection="1">
      <protection locked="0"/>
    </xf>
    <xf numFmtId="165" fontId="2" fillId="4" borderId="5" xfId="1" applyNumberFormat="1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5" borderId="4" xfId="0" applyFont="1" applyFill="1" applyBorder="1" applyAlignment="1" applyProtection="1">
      <alignment horizontal="left" indent="2"/>
      <protection locked="0"/>
    </xf>
    <xf numFmtId="0" fontId="2" fillId="5" borderId="4" xfId="0" applyFont="1" applyFill="1" applyBorder="1" applyAlignment="1" applyProtection="1">
      <protection locked="0"/>
    </xf>
    <xf numFmtId="167" fontId="1" fillId="0" borderId="0" xfId="0" applyNumberFormat="1" applyFont="1" applyBorder="1"/>
    <xf numFmtId="0" fontId="9" fillId="0" borderId="0" xfId="0" applyFont="1" applyBorder="1"/>
    <xf numFmtId="165" fontId="9" fillId="0" borderId="0" xfId="0" applyNumberFormat="1" applyFont="1" applyBorder="1"/>
    <xf numFmtId="165" fontId="10" fillId="0" borderId="0" xfId="1" applyNumberFormat="1" applyFont="1" applyBorder="1"/>
    <xf numFmtId="164" fontId="1" fillId="0" borderId="0" xfId="1" applyFont="1" applyFill="1" applyBorder="1"/>
    <xf numFmtId="0" fontId="1" fillId="0" borderId="5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8/Febrero/CONSOLIDADO%20FEBRERO%202018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DICT17"/>
      <sheetName val="balance IFD"/>
      <sheetName val="ANEXO "/>
      <sheetName val="DIVIDENDOS"/>
      <sheetName val="PARTIDAS BANCO"/>
      <sheetName val="PARTIDAS IFD"/>
      <sheetName val="partidas seguros"/>
      <sheetName val="Inversiones"/>
      <sheetName val="Segmento Banco"/>
      <sheetName val="wfsaldos ajuste5"/>
      <sheetName val="Segmento IFD"/>
      <sheetName val="Intereses"/>
      <sheetName val="Estado Financieros IFD"/>
      <sheetName val="VIDA"/>
      <sheetName val="SEGUROS"/>
      <sheetName val="VAL"/>
      <sheetName val="FACT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>
        <row r="8">
          <cell r="AJ8">
            <v>40949344.909999996</v>
          </cell>
        </row>
        <row r="9">
          <cell r="AJ9">
            <v>373002314.48000002</v>
          </cell>
        </row>
        <row r="10">
          <cell r="AJ10">
            <v>557351.26999999979</v>
          </cell>
        </row>
        <row r="11">
          <cell r="AJ11">
            <v>46937436.32</v>
          </cell>
        </row>
        <row r="12">
          <cell r="AJ12">
            <v>0</v>
          </cell>
        </row>
        <row r="13">
          <cell r="AJ13">
            <v>11399409.82</v>
          </cell>
        </row>
        <row r="14">
          <cell r="AJ14">
            <v>6930000</v>
          </cell>
        </row>
        <row r="18">
          <cell r="AJ18">
            <v>14934.509999999998</v>
          </cell>
        </row>
        <row r="22">
          <cell r="AJ22">
            <v>188000</v>
          </cell>
        </row>
        <row r="27">
          <cell r="AJ27">
            <v>16226284.030000001</v>
          </cell>
        </row>
        <row r="28">
          <cell r="AJ28">
            <v>197567300.25</v>
          </cell>
        </row>
        <row r="30">
          <cell r="AJ30">
            <v>7478712.2100000009</v>
          </cell>
        </row>
        <row r="31">
          <cell r="AJ31">
            <v>-65610.8</v>
          </cell>
        </row>
        <row r="36">
          <cell r="AJ36">
            <v>1750742447.1700001</v>
          </cell>
        </row>
        <row r="37">
          <cell r="AJ37">
            <v>35129151.82</v>
          </cell>
        </row>
        <row r="38">
          <cell r="AJ38">
            <v>7547848.290000001</v>
          </cell>
        </row>
        <row r="40">
          <cell r="AJ40">
            <v>-40105862.340000004</v>
          </cell>
        </row>
        <row r="42">
          <cell r="AJ42">
            <v>3623630.48</v>
          </cell>
        </row>
        <row r="43">
          <cell r="AJ43">
            <v>227834.35</v>
          </cell>
        </row>
        <row r="47">
          <cell r="AJ47">
            <v>19380007.030000001</v>
          </cell>
        </row>
        <row r="48">
          <cell r="AJ48">
            <v>-14792981.48</v>
          </cell>
        </row>
        <row r="50">
          <cell r="AJ50">
            <v>4600061.0099999513</v>
          </cell>
        </row>
        <row r="53">
          <cell r="AJ53">
            <v>24126437.350000001</v>
          </cell>
        </row>
        <row r="54">
          <cell r="AJ54">
            <v>5851619.7599999998</v>
          </cell>
        </row>
        <row r="55">
          <cell r="AJ55">
            <v>-1722995.1400000001</v>
          </cell>
        </row>
        <row r="58">
          <cell r="AJ58">
            <v>4913114.7</v>
          </cell>
        </row>
        <row r="59">
          <cell r="AJ59">
            <v>52238421.730000012</v>
          </cell>
        </row>
        <row r="74">
          <cell r="AJ74">
            <v>390507298.94000006</v>
          </cell>
        </row>
        <row r="75">
          <cell r="AJ75">
            <v>432857821.72000003</v>
          </cell>
        </row>
        <row r="77">
          <cell r="AJ77">
            <v>739795126.43999994</v>
          </cell>
        </row>
        <row r="81">
          <cell r="AJ81">
            <v>2861210.8599999994</v>
          </cell>
        </row>
        <row r="89">
          <cell r="AJ89">
            <v>16803245.760000002</v>
          </cell>
        </row>
        <row r="90">
          <cell r="AJ90">
            <v>28215.62</v>
          </cell>
        </row>
        <row r="93">
          <cell r="AJ93">
            <v>401408737.09999996</v>
          </cell>
        </row>
        <row r="94">
          <cell r="AJ94">
            <v>2513421.4475000002</v>
          </cell>
        </row>
        <row r="98">
          <cell r="AJ98">
            <v>189328561.63999999</v>
          </cell>
        </row>
        <row r="99">
          <cell r="AJ99">
            <v>357522.64</v>
          </cell>
        </row>
        <row r="102">
          <cell r="AJ102">
            <v>11100293.27</v>
          </cell>
        </row>
        <row r="107">
          <cell r="AJ107">
            <v>9188000</v>
          </cell>
        </row>
        <row r="109">
          <cell r="AJ109">
            <v>571877.12</v>
          </cell>
        </row>
        <row r="110">
          <cell r="AJ110">
            <v>1036371.85</v>
          </cell>
        </row>
        <row r="112">
          <cell r="AJ112">
            <v>281413.98</v>
          </cell>
        </row>
        <row r="116">
          <cell r="AJ116">
            <v>33343469.698165067</v>
          </cell>
        </row>
        <row r="118">
          <cell r="AJ118">
            <v>529443.98</v>
          </cell>
        </row>
        <row r="119">
          <cell r="AJ119">
            <v>2409716.8000000003</v>
          </cell>
        </row>
        <row r="120">
          <cell r="AJ120">
            <v>17782571.598571427</v>
          </cell>
        </row>
        <row r="129">
          <cell r="AJ129">
            <v>3126794.18</v>
          </cell>
        </row>
        <row r="130">
          <cell r="AJ130">
            <v>8048617.9999999991</v>
          </cell>
        </row>
        <row r="133">
          <cell r="AJ133">
            <v>2122266.92</v>
          </cell>
        </row>
        <row r="140">
          <cell r="AJ140">
            <v>4206096.3737752447</v>
          </cell>
        </row>
        <row r="144">
          <cell r="AJ144">
            <v>152000000.00285715</v>
          </cell>
        </row>
        <row r="148">
          <cell r="AJ148">
            <v>126805568.64095926</v>
          </cell>
        </row>
        <row r="149">
          <cell r="AJ149">
            <v>3930546.153060128</v>
          </cell>
        </row>
        <row r="170">
          <cell r="AJ170">
            <v>27065439.069999997</v>
          </cell>
        </row>
        <row r="171">
          <cell r="AJ171">
            <v>2639560.42</v>
          </cell>
        </row>
        <row r="172">
          <cell r="AJ172">
            <v>1765614.5800000003</v>
          </cell>
        </row>
        <row r="174">
          <cell r="AJ174">
            <v>7871.53</v>
          </cell>
        </row>
        <row r="175">
          <cell r="AJ175">
            <v>797090.95</v>
          </cell>
        </row>
        <row r="176">
          <cell r="AJ176">
            <v>303752.38</v>
          </cell>
        </row>
        <row r="178">
          <cell r="AJ178">
            <v>214644.00999999998</v>
          </cell>
        </row>
        <row r="179">
          <cell r="AJ179">
            <v>1944265.27</v>
          </cell>
        </row>
        <row r="181">
          <cell r="AJ181">
            <v>4253851.0200000005</v>
          </cell>
        </row>
        <row r="182">
          <cell r="AJ182">
            <v>536485.1</v>
          </cell>
        </row>
        <row r="183">
          <cell r="AJ183">
            <v>13229.08</v>
          </cell>
        </row>
        <row r="184">
          <cell r="AJ184">
            <v>10595.23</v>
          </cell>
        </row>
        <row r="185">
          <cell r="AJ185">
            <v>146105.81</v>
          </cell>
        </row>
        <row r="191">
          <cell r="AJ191">
            <v>5455590.2199999997</v>
          </cell>
        </row>
        <row r="192">
          <cell r="AJ192">
            <v>3108551.25</v>
          </cell>
        </row>
        <row r="193">
          <cell r="AJ193">
            <v>1586081.1300000001</v>
          </cell>
        </row>
        <row r="194">
          <cell r="AJ194">
            <v>8278</v>
          </cell>
        </row>
        <row r="196">
          <cell r="AJ196">
            <v>3648011.4299999997</v>
          </cell>
        </row>
        <row r="197">
          <cell r="AJ197">
            <v>951112.19</v>
          </cell>
        </row>
        <row r="198">
          <cell r="AJ198">
            <v>1021479.74</v>
          </cell>
        </row>
        <row r="199">
          <cell r="AJ199">
            <v>414239.49</v>
          </cell>
        </row>
        <row r="200">
          <cell r="AJ200">
            <v>322271.7799999998</v>
          </cell>
        </row>
        <row r="204">
          <cell r="AJ204">
            <v>5744323.5700000003</v>
          </cell>
        </row>
        <row r="205">
          <cell r="AJ205">
            <v>59565.04</v>
          </cell>
        </row>
        <row r="206">
          <cell r="AJ206">
            <v>13.9</v>
          </cell>
        </row>
        <row r="207">
          <cell r="AJ207">
            <v>102460.2</v>
          </cell>
        </row>
        <row r="208">
          <cell r="AJ208">
            <v>11571.19</v>
          </cell>
        </row>
        <row r="211">
          <cell r="AJ211">
            <v>6160273.3899999997</v>
          </cell>
        </row>
        <row r="212">
          <cell r="AJ212">
            <v>5266466.919999999</v>
          </cell>
        </row>
        <row r="213">
          <cell r="AJ213">
            <v>1152240.0900000001</v>
          </cell>
        </row>
        <row r="217">
          <cell r="AJ217">
            <v>1104.07</v>
          </cell>
        </row>
        <row r="220">
          <cell r="AJ220">
            <v>2656075.4299999997</v>
          </cell>
        </row>
        <row r="228">
          <cell r="AJ228">
            <v>612370.35</v>
          </cell>
        </row>
        <row r="240">
          <cell r="AJ240">
            <v>2471098.3600000003</v>
          </cell>
        </row>
        <row r="241">
          <cell r="AJ241">
            <v>266544.06</v>
          </cell>
        </row>
        <row r="245">
          <cell r="AJ245">
            <v>62595.496939871147</v>
          </cell>
        </row>
        <row r="247">
          <cell r="AJ247">
            <v>3930546.153060128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64">
          <cell r="E1464">
            <v>6306836.6399999997</v>
          </cell>
        </row>
        <row r="3668">
          <cell r="E3668">
            <v>19142273.469999999</v>
          </cell>
        </row>
        <row r="3699">
          <cell r="E3699">
            <v>84313437.170000002</v>
          </cell>
        </row>
        <row r="3925">
          <cell r="E3925">
            <v>-1311126.78</v>
          </cell>
        </row>
        <row r="4110">
          <cell r="E4110">
            <v>-137209.63</v>
          </cell>
        </row>
        <row r="4187">
          <cell r="E4187">
            <v>-27756.44</v>
          </cell>
        </row>
        <row r="5148">
          <cell r="E5148">
            <v>135366.44</v>
          </cell>
        </row>
        <row r="5241">
          <cell r="E5241">
            <v>386813.05</v>
          </cell>
        </row>
        <row r="5360">
          <cell r="E5360">
            <v>30835.759999999998</v>
          </cell>
        </row>
        <row r="5367">
          <cell r="E5367">
            <v>52282903.350000001</v>
          </cell>
        </row>
        <row r="5379">
          <cell r="E5379">
            <v>10231678.91</v>
          </cell>
        </row>
        <row r="5387">
          <cell r="E5387">
            <v>175722233.55000001</v>
          </cell>
        </row>
        <row r="5394">
          <cell r="E5394">
            <v>3848428.86</v>
          </cell>
        </row>
        <row r="5431">
          <cell r="E5431">
            <v>20938144.760000002</v>
          </cell>
        </row>
        <row r="5902">
          <cell r="E5902">
            <v>389148.57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tabSelected="1" topLeftCell="A108" workbookViewId="0">
      <selection activeCell="F127" sqref="F127"/>
    </sheetView>
  </sheetViews>
  <sheetFormatPr baseColWidth="10" defaultRowHeight="12.75" x14ac:dyDescent="0.2"/>
  <cols>
    <col min="1" max="1" width="52.7109375" style="1" customWidth="1"/>
    <col min="2" max="2" width="15.7109375" style="68" customWidth="1"/>
    <col min="3" max="3" width="18.42578125" style="1" bestFit="1" customWidth="1"/>
    <col min="4" max="4" width="13.28515625" style="1" bestFit="1" customWidth="1"/>
    <col min="5" max="255" width="11.42578125" style="1"/>
    <col min="256" max="256" width="69" style="1" customWidth="1"/>
    <col min="257" max="257" width="19.42578125" style="1" customWidth="1"/>
    <col min="258" max="258" width="20" style="1" customWidth="1"/>
    <col min="259" max="511" width="11.42578125" style="1"/>
    <col min="512" max="512" width="69" style="1" customWidth="1"/>
    <col min="513" max="513" width="19.42578125" style="1" customWidth="1"/>
    <col min="514" max="514" width="20" style="1" customWidth="1"/>
    <col min="515" max="767" width="11.42578125" style="1"/>
    <col min="768" max="768" width="69" style="1" customWidth="1"/>
    <col min="769" max="769" width="19.42578125" style="1" customWidth="1"/>
    <col min="770" max="770" width="20" style="1" customWidth="1"/>
    <col min="771" max="1023" width="11.42578125" style="1"/>
    <col min="1024" max="1024" width="69" style="1" customWidth="1"/>
    <col min="1025" max="1025" width="19.42578125" style="1" customWidth="1"/>
    <col min="1026" max="1026" width="20" style="1" customWidth="1"/>
    <col min="1027" max="1279" width="11.42578125" style="1"/>
    <col min="1280" max="1280" width="69" style="1" customWidth="1"/>
    <col min="1281" max="1281" width="19.42578125" style="1" customWidth="1"/>
    <col min="1282" max="1282" width="20" style="1" customWidth="1"/>
    <col min="1283" max="1535" width="11.42578125" style="1"/>
    <col min="1536" max="1536" width="69" style="1" customWidth="1"/>
    <col min="1537" max="1537" width="19.42578125" style="1" customWidth="1"/>
    <col min="1538" max="1538" width="20" style="1" customWidth="1"/>
    <col min="1539" max="1791" width="11.42578125" style="1"/>
    <col min="1792" max="1792" width="69" style="1" customWidth="1"/>
    <col min="1793" max="1793" width="19.42578125" style="1" customWidth="1"/>
    <col min="1794" max="1794" width="20" style="1" customWidth="1"/>
    <col min="1795" max="2047" width="11.42578125" style="1"/>
    <col min="2048" max="2048" width="69" style="1" customWidth="1"/>
    <col min="2049" max="2049" width="19.42578125" style="1" customWidth="1"/>
    <col min="2050" max="2050" width="20" style="1" customWidth="1"/>
    <col min="2051" max="2303" width="11.42578125" style="1"/>
    <col min="2304" max="2304" width="69" style="1" customWidth="1"/>
    <col min="2305" max="2305" width="19.42578125" style="1" customWidth="1"/>
    <col min="2306" max="2306" width="20" style="1" customWidth="1"/>
    <col min="2307" max="2559" width="11.42578125" style="1"/>
    <col min="2560" max="2560" width="69" style="1" customWidth="1"/>
    <col min="2561" max="2561" width="19.42578125" style="1" customWidth="1"/>
    <col min="2562" max="2562" width="20" style="1" customWidth="1"/>
    <col min="2563" max="2815" width="11.42578125" style="1"/>
    <col min="2816" max="2816" width="69" style="1" customWidth="1"/>
    <col min="2817" max="2817" width="19.42578125" style="1" customWidth="1"/>
    <col min="2818" max="2818" width="20" style="1" customWidth="1"/>
    <col min="2819" max="3071" width="11.42578125" style="1"/>
    <col min="3072" max="3072" width="69" style="1" customWidth="1"/>
    <col min="3073" max="3073" width="19.42578125" style="1" customWidth="1"/>
    <col min="3074" max="3074" width="20" style="1" customWidth="1"/>
    <col min="3075" max="3327" width="11.42578125" style="1"/>
    <col min="3328" max="3328" width="69" style="1" customWidth="1"/>
    <col min="3329" max="3329" width="19.42578125" style="1" customWidth="1"/>
    <col min="3330" max="3330" width="20" style="1" customWidth="1"/>
    <col min="3331" max="3583" width="11.42578125" style="1"/>
    <col min="3584" max="3584" width="69" style="1" customWidth="1"/>
    <col min="3585" max="3585" width="19.42578125" style="1" customWidth="1"/>
    <col min="3586" max="3586" width="20" style="1" customWidth="1"/>
    <col min="3587" max="3839" width="11.42578125" style="1"/>
    <col min="3840" max="3840" width="69" style="1" customWidth="1"/>
    <col min="3841" max="3841" width="19.42578125" style="1" customWidth="1"/>
    <col min="3842" max="3842" width="20" style="1" customWidth="1"/>
    <col min="3843" max="4095" width="11.42578125" style="1"/>
    <col min="4096" max="4096" width="69" style="1" customWidth="1"/>
    <col min="4097" max="4097" width="19.42578125" style="1" customWidth="1"/>
    <col min="4098" max="4098" width="20" style="1" customWidth="1"/>
    <col min="4099" max="4351" width="11.42578125" style="1"/>
    <col min="4352" max="4352" width="69" style="1" customWidth="1"/>
    <col min="4353" max="4353" width="19.42578125" style="1" customWidth="1"/>
    <col min="4354" max="4354" width="20" style="1" customWidth="1"/>
    <col min="4355" max="4607" width="11.42578125" style="1"/>
    <col min="4608" max="4608" width="69" style="1" customWidth="1"/>
    <col min="4609" max="4609" width="19.42578125" style="1" customWidth="1"/>
    <col min="4610" max="4610" width="20" style="1" customWidth="1"/>
    <col min="4611" max="4863" width="11.42578125" style="1"/>
    <col min="4864" max="4864" width="69" style="1" customWidth="1"/>
    <col min="4865" max="4865" width="19.42578125" style="1" customWidth="1"/>
    <col min="4866" max="4866" width="20" style="1" customWidth="1"/>
    <col min="4867" max="5119" width="11.42578125" style="1"/>
    <col min="5120" max="5120" width="69" style="1" customWidth="1"/>
    <col min="5121" max="5121" width="19.42578125" style="1" customWidth="1"/>
    <col min="5122" max="5122" width="20" style="1" customWidth="1"/>
    <col min="5123" max="5375" width="11.42578125" style="1"/>
    <col min="5376" max="5376" width="69" style="1" customWidth="1"/>
    <col min="5377" max="5377" width="19.42578125" style="1" customWidth="1"/>
    <col min="5378" max="5378" width="20" style="1" customWidth="1"/>
    <col min="5379" max="5631" width="11.42578125" style="1"/>
    <col min="5632" max="5632" width="69" style="1" customWidth="1"/>
    <col min="5633" max="5633" width="19.42578125" style="1" customWidth="1"/>
    <col min="5634" max="5634" width="20" style="1" customWidth="1"/>
    <col min="5635" max="5887" width="11.42578125" style="1"/>
    <col min="5888" max="5888" width="69" style="1" customWidth="1"/>
    <col min="5889" max="5889" width="19.42578125" style="1" customWidth="1"/>
    <col min="5890" max="5890" width="20" style="1" customWidth="1"/>
    <col min="5891" max="6143" width="11.42578125" style="1"/>
    <col min="6144" max="6144" width="69" style="1" customWidth="1"/>
    <col min="6145" max="6145" width="19.42578125" style="1" customWidth="1"/>
    <col min="6146" max="6146" width="20" style="1" customWidth="1"/>
    <col min="6147" max="6399" width="11.42578125" style="1"/>
    <col min="6400" max="6400" width="69" style="1" customWidth="1"/>
    <col min="6401" max="6401" width="19.42578125" style="1" customWidth="1"/>
    <col min="6402" max="6402" width="20" style="1" customWidth="1"/>
    <col min="6403" max="6655" width="11.42578125" style="1"/>
    <col min="6656" max="6656" width="69" style="1" customWidth="1"/>
    <col min="6657" max="6657" width="19.42578125" style="1" customWidth="1"/>
    <col min="6658" max="6658" width="20" style="1" customWidth="1"/>
    <col min="6659" max="6911" width="11.42578125" style="1"/>
    <col min="6912" max="6912" width="69" style="1" customWidth="1"/>
    <col min="6913" max="6913" width="19.42578125" style="1" customWidth="1"/>
    <col min="6914" max="6914" width="20" style="1" customWidth="1"/>
    <col min="6915" max="7167" width="11.42578125" style="1"/>
    <col min="7168" max="7168" width="69" style="1" customWidth="1"/>
    <col min="7169" max="7169" width="19.42578125" style="1" customWidth="1"/>
    <col min="7170" max="7170" width="20" style="1" customWidth="1"/>
    <col min="7171" max="7423" width="11.42578125" style="1"/>
    <col min="7424" max="7424" width="69" style="1" customWidth="1"/>
    <col min="7425" max="7425" width="19.42578125" style="1" customWidth="1"/>
    <col min="7426" max="7426" width="20" style="1" customWidth="1"/>
    <col min="7427" max="7679" width="11.42578125" style="1"/>
    <col min="7680" max="7680" width="69" style="1" customWidth="1"/>
    <col min="7681" max="7681" width="19.42578125" style="1" customWidth="1"/>
    <col min="7682" max="7682" width="20" style="1" customWidth="1"/>
    <col min="7683" max="7935" width="11.42578125" style="1"/>
    <col min="7936" max="7936" width="69" style="1" customWidth="1"/>
    <col min="7937" max="7937" width="19.42578125" style="1" customWidth="1"/>
    <col min="7938" max="7938" width="20" style="1" customWidth="1"/>
    <col min="7939" max="8191" width="11.42578125" style="1"/>
    <col min="8192" max="8192" width="69" style="1" customWidth="1"/>
    <col min="8193" max="8193" width="19.42578125" style="1" customWidth="1"/>
    <col min="8194" max="8194" width="20" style="1" customWidth="1"/>
    <col min="8195" max="8447" width="11.42578125" style="1"/>
    <col min="8448" max="8448" width="69" style="1" customWidth="1"/>
    <col min="8449" max="8449" width="19.42578125" style="1" customWidth="1"/>
    <col min="8450" max="8450" width="20" style="1" customWidth="1"/>
    <col min="8451" max="8703" width="11.42578125" style="1"/>
    <col min="8704" max="8704" width="69" style="1" customWidth="1"/>
    <col min="8705" max="8705" width="19.42578125" style="1" customWidth="1"/>
    <col min="8706" max="8706" width="20" style="1" customWidth="1"/>
    <col min="8707" max="8959" width="11.42578125" style="1"/>
    <col min="8960" max="8960" width="69" style="1" customWidth="1"/>
    <col min="8961" max="8961" width="19.42578125" style="1" customWidth="1"/>
    <col min="8962" max="8962" width="20" style="1" customWidth="1"/>
    <col min="8963" max="9215" width="11.42578125" style="1"/>
    <col min="9216" max="9216" width="69" style="1" customWidth="1"/>
    <col min="9217" max="9217" width="19.42578125" style="1" customWidth="1"/>
    <col min="9218" max="9218" width="20" style="1" customWidth="1"/>
    <col min="9219" max="9471" width="11.42578125" style="1"/>
    <col min="9472" max="9472" width="69" style="1" customWidth="1"/>
    <col min="9473" max="9473" width="19.42578125" style="1" customWidth="1"/>
    <col min="9474" max="9474" width="20" style="1" customWidth="1"/>
    <col min="9475" max="9727" width="11.42578125" style="1"/>
    <col min="9728" max="9728" width="69" style="1" customWidth="1"/>
    <col min="9729" max="9729" width="19.42578125" style="1" customWidth="1"/>
    <col min="9730" max="9730" width="20" style="1" customWidth="1"/>
    <col min="9731" max="9983" width="11.42578125" style="1"/>
    <col min="9984" max="9984" width="69" style="1" customWidth="1"/>
    <col min="9985" max="9985" width="19.42578125" style="1" customWidth="1"/>
    <col min="9986" max="9986" width="20" style="1" customWidth="1"/>
    <col min="9987" max="10239" width="11.42578125" style="1"/>
    <col min="10240" max="10240" width="69" style="1" customWidth="1"/>
    <col min="10241" max="10241" width="19.42578125" style="1" customWidth="1"/>
    <col min="10242" max="10242" width="20" style="1" customWidth="1"/>
    <col min="10243" max="10495" width="11.42578125" style="1"/>
    <col min="10496" max="10496" width="69" style="1" customWidth="1"/>
    <col min="10497" max="10497" width="19.42578125" style="1" customWidth="1"/>
    <col min="10498" max="10498" width="20" style="1" customWidth="1"/>
    <col min="10499" max="10751" width="11.42578125" style="1"/>
    <col min="10752" max="10752" width="69" style="1" customWidth="1"/>
    <col min="10753" max="10753" width="19.42578125" style="1" customWidth="1"/>
    <col min="10754" max="10754" width="20" style="1" customWidth="1"/>
    <col min="10755" max="11007" width="11.42578125" style="1"/>
    <col min="11008" max="11008" width="69" style="1" customWidth="1"/>
    <col min="11009" max="11009" width="19.42578125" style="1" customWidth="1"/>
    <col min="11010" max="11010" width="20" style="1" customWidth="1"/>
    <col min="11011" max="11263" width="11.42578125" style="1"/>
    <col min="11264" max="11264" width="69" style="1" customWidth="1"/>
    <col min="11265" max="11265" width="19.42578125" style="1" customWidth="1"/>
    <col min="11266" max="11266" width="20" style="1" customWidth="1"/>
    <col min="11267" max="11519" width="11.42578125" style="1"/>
    <col min="11520" max="11520" width="69" style="1" customWidth="1"/>
    <col min="11521" max="11521" width="19.42578125" style="1" customWidth="1"/>
    <col min="11522" max="11522" width="20" style="1" customWidth="1"/>
    <col min="11523" max="11775" width="11.42578125" style="1"/>
    <col min="11776" max="11776" width="69" style="1" customWidth="1"/>
    <col min="11777" max="11777" width="19.42578125" style="1" customWidth="1"/>
    <col min="11778" max="11778" width="20" style="1" customWidth="1"/>
    <col min="11779" max="12031" width="11.42578125" style="1"/>
    <col min="12032" max="12032" width="69" style="1" customWidth="1"/>
    <col min="12033" max="12033" width="19.42578125" style="1" customWidth="1"/>
    <col min="12034" max="12034" width="20" style="1" customWidth="1"/>
    <col min="12035" max="12287" width="11.42578125" style="1"/>
    <col min="12288" max="12288" width="69" style="1" customWidth="1"/>
    <col min="12289" max="12289" width="19.42578125" style="1" customWidth="1"/>
    <col min="12290" max="12290" width="20" style="1" customWidth="1"/>
    <col min="12291" max="12543" width="11.42578125" style="1"/>
    <col min="12544" max="12544" width="69" style="1" customWidth="1"/>
    <col min="12545" max="12545" width="19.42578125" style="1" customWidth="1"/>
    <col min="12546" max="12546" width="20" style="1" customWidth="1"/>
    <col min="12547" max="12799" width="11.42578125" style="1"/>
    <col min="12800" max="12800" width="69" style="1" customWidth="1"/>
    <col min="12801" max="12801" width="19.42578125" style="1" customWidth="1"/>
    <col min="12802" max="12802" width="20" style="1" customWidth="1"/>
    <col min="12803" max="13055" width="11.42578125" style="1"/>
    <col min="13056" max="13056" width="69" style="1" customWidth="1"/>
    <col min="13057" max="13057" width="19.42578125" style="1" customWidth="1"/>
    <col min="13058" max="13058" width="20" style="1" customWidth="1"/>
    <col min="13059" max="13311" width="11.42578125" style="1"/>
    <col min="13312" max="13312" width="69" style="1" customWidth="1"/>
    <col min="13313" max="13313" width="19.42578125" style="1" customWidth="1"/>
    <col min="13314" max="13314" width="20" style="1" customWidth="1"/>
    <col min="13315" max="13567" width="11.42578125" style="1"/>
    <col min="13568" max="13568" width="69" style="1" customWidth="1"/>
    <col min="13569" max="13569" width="19.42578125" style="1" customWidth="1"/>
    <col min="13570" max="13570" width="20" style="1" customWidth="1"/>
    <col min="13571" max="13823" width="11.42578125" style="1"/>
    <col min="13824" max="13824" width="69" style="1" customWidth="1"/>
    <col min="13825" max="13825" width="19.42578125" style="1" customWidth="1"/>
    <col min="13826" max="13826" width="20" style="1" customWidth="1"/>
    <col min="13827" max="14079" width="11.42578125" style="1"/>
    <col min="14080" max="14080" width="69" style="1" customWidth="1"/>
    <col min="14081" max="14081" width="19.42578125" style="1" customWidth="1"/>
    <col min="14082" max="14082" width="20" style="1" customWidth="1"/>
    <col min="14083" max="14335" width="11.42578125" style="1"/>
    <col min="14336" max="14336" width="69" style="1" customWidth="1"/>
    <col min="14337" max="14337" width="19.42578125" style="1" customWidth="1"/>
    <col min="14338" max="14338" width="20" style="1" customWidth="1"/>
    <col min="14339" max="14591" width="11.42578125" style="1"/>
    <col min="14592" max="14592" width="69" style="1" customWidth="1"/>
    <col min="14593" max="14593" width="19.42578125" style="1" customWidth="1"/>
    <col min="14594" max="14594" width="20" style="1" customWidth="1"/>
    <col min="14595" max="14847" width="11.42578125" style="1"/>
    <col min="14848" max="14848" width="69" style="1" customWidth="1"/>
    <col min="14849" max="14849" width="19.42578125" style="1" customWidth="1"/>
    <col min="14850" max="14850" width="20" style="1" customWidth="1"/>
    <col min="14851" max="15103" width="11.42578125" style="1"/>
    <col min="15104" max="15104" width="69" style="1" customWidth="1"/>
    <col min="15105" max="15105" width="19.42578125" style="1" customWidth="1"/>
    <col min="15106" max="15106" width="20" style="1" customWidth="1"/>
    <col min="15107" max="15359" width="11.42578125" style="1"/>
    <col min="15360" max="15360" width="69" style="1" customWidth="1"/>
    <col min="15361" max="15361" width="19.42578125" style="1" customWidth="1"/>
    <col min="15362" max="15362" width="20" style="1" customWidth="1"/>
    <col min="15363" max="15615" width="11.42578125" style="1"/>
    <col min="15616" max="15616" width="69" style="1" customWidth="1"/>
    <col min="15617" max="15617" width="19.42578125" style="1" customWidth="1"/>
    <col min="15618" max="15618" width="20" style="1" customWidth="1"/>
    <col min="15619" max="15871" width="11.42578125" style="1"/>
    <col min="15872" max="15872" width="69" style="1" customWidth="1"/>
    <col min="15873" max="15873" width="19.42578125" style="1" customWidth="1"/>
    <col min="15874" max="15874" width="20" style="1" customWidth="1"/>
    <col min="15875" max="16127" width="11.42578125" style="1"/>
    <col min="16128" max="16128" width="69" style="1" customWidth="1"/>
    <col min="16129" max="16129" width="19.42578125" style="1" customWidth="1"/>
    <col min="16130" max="16130" width="20" style="1" customWidth="1"/>
    <col min="16131" max="16384" width="11.42578125" style="1"/>
  </cols>
  <sheetData>
    <row r="1" spans="1:4" x14ac:dyDescent="0.2">
      <c r="B1" s="1"/>
    </row>
    <row r="2" spans="1:4" s="3" customFormat="1" x14ac:dyDescent="0.2">
      <c r="A2" s="2" t="s">
        <v>0</v>
      </c>
      <c r="B2" s="2"/>
    </row>
    <row r="3" spans="1:4" s="3" customFormat="1" x14ac:dyDescent="0.2">
      <c r="A3" s="2" t="s">
        <v>1</v>
      </c>
      <c r="B3" s="2"/>
    </row>
    <row r="4" spans="1:4" s="3" customFormat="1" x14ac:dyDescent="0.2">
      <c r="A4" s="4" t="s">
        <v>2</v>
      </c>
      <c r="B4" s="4"/>
    </row>
    <row r="5" spans="1:4" s="3" customFormat="1" x14ac:dyDescent="0.2">
      <c r="A5" s="4" t="s">
        <v>3</v>
      </c>
      <c r="B5" s="4"/>
    </row>
    <row r="6" spans="1:4" s="3" customFormat="1" x14ac:dyDescent="0.2">
      <c r="A6" s="5" t="s">
        <v>4</v>
      </c>
      <c r="B6" s="5"/>
    </row>
    <row r="7" spans="1:4" x14ac:dyDescent="0.2">
      <c r="B7" s="1"/>
    </row>
    <row r="8" spans="1:4" x14ac:dyDescent="0.2">
      <c r="B8" s="1"/>
    </row>
    <row r="9" spans="1:4" x14ac:dyDescent="0.2">
      <c r="A9" s="6" t="s">
        <v>5</v>
      </c>
      <c r="B9" s="7">
        <v>43159</v>
      </c>
    </row>
    <row r="10" spans="1:4" x14ac:dyDescent="0.2">
      <c r="A10" s="8"/>
      <c r="B10" s="9"/>
    </row>
    <row r="11" spans="1:4" x14ac:dyDescent="0.2">
      <c r="A11" s="10" t="s">
        <v>6</v>
      </c>
      <c r="B11" s="11"/>
    </row>
    <row r="12" spans="1:4" x14ac:dyDescent="0.2">
      <c r="A12" s="10"/>
      <c r="B12" s="11"/>
    </row>
    <row r="13" spans="1:4" x14ac:dyDescent="0.2">
      <c r="A13" s="12" t="s">
        <v>7</v>
      </c>
      <c r="B13" s="13"/>
    </row>
    <row r="14" spans="1:4" x14ac:dyDescent="0.2">
      <c r="A14" s="14" t="s">
        <v>8</v>
      </c>
      <c r="B14" s="15">
        <f ca="1">SUM(B15:B20)</f>
        <v>479790791.30999994</v>
      </c>
      <c r="D14" s="16"/>
    </row>
    <row r="15" spans="1:4" x14ac:dyDescent="0.2">
      <c r="A15" s="17" t="s">
        <v>9</v>
      </c>
      <c r="B15" s="18">
        <f>+'[1]HOJA DE CONSOLIDACION'!AJ8</f>
        <v>40949344.909999996</v>
      </c>
      <c r="D15" s="16"/>
    </row>
    <row r="16" spans="1:4" x14ac:dyDescent="0.2">
      <c r="A16" s="17" t="s">
        <v>10</v>
      </c>
      <c r="B16" s="18">
        <f>+'[1]HOJA DE CONSOLIDACION'!AJ9</f>
        <v>373002314.48000002</v>
      </c>
      <c r="D16" s="16"/>
    </row>
    <row r="17" spans="1:4" x14ac:dyDescent="0.2">
      <c r="A17" s="17" t="s">
        <v>11</v>
      </c>
      <c r="B17" s="18">
        <f ca="1">+'[1]HOJA DE CONSOLIDACION'!AJ10+'[1]HOJA DE CONSOLIDACION'!AJ14</f>
        <v>7487351.2699999996</v>
      </c>
      <c r="D17" s="16"/>
    </row>
    <row r="18" spans="1:4" x14ac:dyDescent="0.2">
      <c r="A18" s="17" t="s">
        <v>12</v>
      </c>
      <c r="B18" s="18">
        <f>+'[1]HOJA DE CONSOLIDACION'!AJ11+'[1]HOJA DE CONSOLIDACION'!AJ12</f>
        <v>46937436.32</v>
      </c>
      <c r="D18" s="16"/>
    </row>
    <row r="19" spans="1:4" x14ac:dyDescent="0.2">
      <c r="A19" s="17" t="s">
        <v>13</v>
      </c>
      <c r="B19" s="18">
        <f>+'[1]HOJA DE CONSOLIDACION'!AJ13</f>
        <v>11399409.82</v>
      </c>
      <c r="D19" s="16"/>
    </row>
    <row r="20" spans="1:4" x14ac:dyDescent="0.2">
      <c r="A20" s="17" t="s">
        <v>14</v>
      </c>
      <c r="B20" s="18">
        <f>+'[1]HOJA DE CONSOLIDACION'!AJ18</f>
        <v>14934.509999999998</v>
      </c>
      <c r="D20" s="16"/>
    </row>
    <row r="21" spans="1:4" x14ac:dyDescent="0.2">
      <c r="A21" s="14" t="s">
        <v>15</v>
      </c>
      <c r="B21" s="15">
        <f ca="1">SUM(B22:B29)</f>
        <v>221394685.69</v>
      </c>
      <c r="D21" s="16"/>
    </row>
    <row r="22" spans="1:4" x14ac:dyDescent="0.2">
      <c r="A22" s="19" t="s">
        <v>16</v>
      </c>
      <c r="B22" s="18"/>
      <c r="D22" s="16"/>
    </row>
    <row r="23" spans="1:4" x14ac:dyDescent="0.2">
      <c r="A23" s="19" t="s">
        <v>17</v>
      </c>
      <c r="B23" s="18">
        <f ca="1">+'[1]HOJA DE CONSOLIDACION'!AJ27</f>
        <v>16226284.030000001</v>
      </c>
      <c r="D23" s="16"/>
    </row>
    <row r="24" spans="1:4" x14ac:dyDescent="0.2">
      <c r="A24" s="19" t="s">
        <v>18</v>
      </c>
      <c r="B24" s="18">
        <f ca="1">+'[1]HOJA DE CONSOLIDACION'!AJ28</f>
        <v>197567300.25</v>
      </c>
      <c r="D24" s="16"/>
    </row>
    <row r="25" spans="1:4" x14ac:dyDescent="0.2">
      <c r="A25" s="19" t="s">
        <v>19</v>
      </c>
      <c r="B25" s="18"/>
      <c r="D25" s="16"/>
    </row>
    <row r="26" spans="1:4" x14ac:dyDescent="0.2">
      <c r="A26" s="19" t="s">
        <v>20</v>
      </c>
      <c r="B26" s="18"/>
      <c r="D26" s="16"/>
    </row>
    <row r="27" spans="1:4" x14ac:dyDescent="0.2">
      <c r="A27" s="19" t="s">
        <v>14</v>
      </c>
      <c r="B27" s="18">
        <f ca="1">+'[1]HOJA DE CONSOLIDACION'!AJ30</f>
        <v>7478712.2100000009</v>
      </c>
      <c r="D27" s="16"/>
    </row>
    <row r="28" spans="1:4" x14ac:dyDescent="0.2">
      <c r="A28" s="19" t="s">
        <v>21</v>
      </c>
      <c r="B28" s="18">
        <f>+'[1]HOJA DE CONSOLIDACION'!AJ31</f>
        <v>-65610.8</v>
      </c>
      <c r="D28" s="16"/>
    </row>
    <row r="29" spans="1:4" x14ac:dyDescent="0.2">
      <c r="A29" s="19" t="s">
        <v>22</v>
      </c>
      <c r="B29" s="18">
        <f>+'[1]HOJA DE CONSOLIDACION'!AJ22</f>
        <v>188000</v>
      </c>
      <c r="D29" s="16"/>
    </row>
    <row r="30" spans="1:4" x14ac:dyDescent="0.2">
      <c r="A30" s="14" t="s">
        <v>23</v>
      </c>
      <c r="B30" s="15">
        <f>SUM(B31:B34)</f>
        <v>1753313584.9400001</v>
      </c>
      <c r="D30" s="16"/>
    </row>
    <row r="31" spans="1:4" x14ac:dyDescent="0.2">
      <c r="A31" s="19" t="s">
        <v>24</v>
      </c>
      <c r="B31" s="18">
        <f>+'[1]HOJA DE CONSOLIDACION'!AJ36</f>
        <v>1750742447.1700001</v>
      </c>
      <c r="D31" s="16"/>
    </row>
    <row r="32" spans="1:4" x14ac:dyDescent="0.2">
      <c r="A32" s="19" t="s">
        <v>25</v>
      </c>
      <c r="B32" s="18">
        <f>+'[1]HOJA DE CONSOLIDACION'!AJ37</f>
        <v>35129151.82</v>
      </c>
      <c r="D32" s="16"/>
    </row>
    <row r="33" spans="1:4" x14ac:dyDescent="0.2">
      <c r="A33" s="19" t="s">
        <v>26</v>
      </c>
      <c r="B33" s="18">
        <f>+'[1]HOJA DE CONSOLIDACION'!AJ38</f>
        <v>7547848.290000001</v>
      </c>
      <c r="D33" s="16"/>
    </row>
    <row r="34" spans="1:4" x14ac:dyDescent="0.2">
      <c r="A34" s="19" t="s">
        <v>21</v>
      </c>
      <c r="B34" s="18">
        <f>+'[1]HOJA DE CONSOLIDACION'!AJ40</f>
        <v>-40105862.340000004</v>
      </c>
      <c r="D34" s="16"/>
    </row>
    <row r="35" spans="1:4" x14ac:dyDescent="0.2">
      <c r="A35" s="20" t="s">
        <v>27</v>
      </c>
      <c r="B35" s="21">
        <f>SUM(B37:B40)</f>
        <v>3851464.83</v>
      </c>
      <c r="D35" s="16"/>
    </row>
    <row r="36" spans="1:4" x14ac:dyDescent="0.2">
      <c r="A36" s="19" t="s">
        <v>28</v>
      </c>
      <c r="B36" s="22"/>
      <c r="D36" s="16"/>
    </row>
    <row r="37" spans="1:4" x14ac:dyDescent="0.2">
      <c r="A37" s="19" t="s">
        <v>29</v>
      </c>
      <c r="B37" s="18">
        <f>+'[1]HOJA DE CONSOLIDACION'!AJ42</f>
        <v>3623630.48</v>
      </c>
      <c r="D37" s="16"/>
    </row>
    <row r="38" spans="1:4" x14ac:dyDescent="0.2">
      <c r="A38" s="23" t="s">
        <v>30</v>
      </c>
      <c r="B38" s="18">
        <f>+'[1]HOJA DE CONSOLIDACION'!AJ43</f>
        <v>227834.35</v>
      </c>
      <c r="D38" s="16"/>
    </row>
    <row r="39" spans="1:4" x14ac:dyDescent="0.2">
      <c r="A39" s="19" t="s">
        <v>31</v>
      </c>
      <c r="B39" s="18"/>
      <c r="D39" s="16"/>
    </row>
    <row r="40" spans="1:4" x14ac:dyDescent="0.2">
      <c r="A40" s="19" t="s">
        <v>21</v>
      </c>
      <c r="B40" s="18"/>
      <c r="D40" s="16"/>
    </row>
    <row r="41" spans="1:4" x14ac:dyDescent="0.2">
      <c r="A41" s="14" t="s">
        <v>32</v>
      </c>
      <c r="B41" s="24">
        <f>SUM(B42:B43)</f>
        <v>4587025.5500000007</v>
      </c>
      <c r="D41" s="16"/>
    </row>
    <row r="42" spans="1:4" x14ac:dyDescent="0.2">
      <c r="A42" s="19" t="s">
        <v>33</v>
      </c>
      <c r="B42" s="18">
        <f>+'[1]HOJA DE CONSOLIDACION'!AJ47</f>
        <v>19380007.030000001</v>
      </c>
      <c r="D42" s="16"/>
    </row>
    <row r="43" spans="1:4" x14ac:dyDescent="0.2">
      <c r="A43" s="19" t="s">
        <v>21</v>
      </c>
      <c r="B43" s="18">
        <f>+'[1]HOJA DE CONSOLIDACION'!AJ48</f>
        <v>-14792981.48</v>
      </c>
      <c r="D43" s="16"/>
    </row>
    <row r="44" spans="1:4" x14ac:dyDescent="0.2">
      <c r="A44" s="20" t="s">
        <v>34</v>
      </c>
      <c r="B44" s="21">
        <f ca="1">SUM(B45:B47)</f>
        <v>56838482.739999965</v>
      </c>
      <c r="D44" s="16"/>
    </row>
    <row r="45" spans="1:4" x14ac:dyDescent="0.2">
      <c r="A45" s="25" t="s">
        <v>35</v>
      </c>
      <c r="B45" s="18">
        <f ca="1">+'[1]HOJA DE CONSOLIDACION'!AJ50</f>
        <v>4600061.0099999513</v>
      </c>
      <c r="D45" s="16"/>
    </row>
    <row r="46" spans="1:4" x14ac:dyDescent="0.2">
      <c r="A46" s="25" t="s">
        <v>36</v>
      </c>
      <c r="B46" s="18">
        <f>+'[1]HOJA DE CONSOLIDACION'!AJ59</f>
        <v>52238421.730000012</v>
      </c>
      <c r="D46" s="16"/>
    </row>
    <row r="47" spans="1:4" x14ac:dyDescent="0.2">
      <c r="A47" s="25" t="s">
        <v>37</v>
      </c>
      <c r="B47" s="22"/>
      <c r="D47" s="16"/>
    </row>
    <row r="48" spans="1:4" x14ac:dyDescent="0.2">
      <c r="A48" s="20" t="s">
        <v>38</v>
      </c>
      <c r="B48" s="21">
        <f ca="1">SUM(B49:B54)</f>
        <v>33168176.670000002</v>
      </c>
      <c r="D48" s="16"/>
    </row>
    <row r="49" spans="1:4" x14ac:dyDescent="0.2">
      <c r="A49" s="25" t="s">
        <v>39</v>
      </c>
      <c r="B49" s="18">
        <f ca="1">+'[1]HOJA DE CONSOLIDACION'!AJ53-B51</f>
        <v>17819600.710000001</v>
      </c>
      <c r="D49" s="16"/>
    </row>
    <row r="50" spans="1:4" x14ac:dyDescent="0.2">
      <c r="A50" s="25" t="s">
        <v>40</v>
      </c>
      <c r="B50" s="18">
        <f ca="1">+'[1]HOJA DE CONSOLIDACION'!AJ58</f>
        <v>4913114.7</v>
      </c>
      <c r="D50" s="16"/>
    </row>
    <row r="51" spans="1:4" x14ac:dyDescent="0.2">
      <c r="A51" s="25" t="s">
        <v>41</v>
      </c>
      <c r="B51" s="18">
        <f>+'[1]wfsaldos ajuste5'!E1464</f>
        <v>6306836.6399999997</v>
      </c>
      <c r="D51" s="16"/>
    </row>
    <row r="52" spans="1:4" x14ac:dyDescent="0.2">
      <c r="A52" s="25" t="s">
        <v>42</v>
      </c>
      <c r="B52" s="18">
        <f>+'[1]HOJA DE CONSOLIDACION'!AJ54</f>
        <v>5851619.7599999998</v>
      </c>
      <c r="D52" s="16"/>
    </row>
    <row r="53" spans="1:4" x14ac:dyDescent="0.2">
      <c r="A53" s="17" t="s">
        <v>43</v>
      </c>
      <c r="B53" s="18"/>
      <c r="D53" s="16"/>
    </row>
    <row r="54" spans="1:4" x14ac:dyDescent="0.2">
      <c r="A54" s="17" t="s">
        <v>21</v>
      </c>
      <c r="B54" s="18">
        <f>+'[1]HOJA DE CONSOLIDACION'!AJ55</f>
        <v>-1722995.1400000001</v>
      </c>
      <c r="D54" s="16"/>
    </row>
    <row r="55" spans="1:4" x14ac:dyDescent="0.2">
      <c r="A55" s="26"/>
      <c r="B55" s="27"/>
      <c r="D55" s="16"/>
    </row>
    <row r="56" spans="1:4" x14ac:dyDescent="0.2">
      <c r="A56" s="28" t="s">
        <v>44</v>
      </c>
      <c r="B56" s="29">
        <f ca="1">+B14+B21+B30+B35+B41+B44+B48</f>
        <v>2552944211.73</v>
      </c>
      <c r="D56" s="16"/>
    </row>
    <row r="57" spans="1:4" x14ac:dyDescent="0.2">
      <c r="A57" s="30"/>
      <c r="B57" s="31"/>
    </row>
    <row r="58" spans="1:4" x14ac:dyDescent="0.2">
      <c r="A58" s="30"/>
      <c r="B58" s="32"/>
      <c r="D58" s="16"/>
    </row>
    <row r="59" spans="1:4" x14ac:dyDescent="0.2">
      <c r="A59" s="12" t="s">
        <v>45</v>
      </c>
      <c r="B59" s="33"/>
      <c r="D59" s="16"/>
    </row>
    <row r="60" spans="1:4" x14ac:dyDescent="0.2">
      <c r="A60" s="14" t="s">
        <v>46</v>
      </c>
      <c r="B60" s="24">
        <f>SUM(B61:B65)</f>
        <v>1566021457.9599998</v>
      </c>
      <c r="D60" s="16"/>
    </row>
    <row r="61" spans="1:4" x14ac:dyDescent="0.2">
      <c r="A61" s="17" t="s">
        <v>47</v>
      </c>
      <c r="B61" s="34">
        <f>+'[1]HOJA DE CONSOLIDACION'!AJ74</f>
        <v>390507298.94000006</v>
      </c>
      <c r="D61" s="16"/>
    </row>
    <row r="62" spans="1:4" x14ac:dyDescent="0.2">
      <c r="A62" s="17" t="s">
        <v>48</v>
      </c>
      <c r="B62" s="34">
        <f>+'[1]HOJA DE CONSOLIDACION'!AJ75</f>
        <v>432857821.72000003</v>
      </c>
      <c r="D62" s="16"/>
    </row>
    <row r="63" spans="1:4" x14ac:dyDescent="0.2">
      <c r="A63" s="17" t="s">
        <v>49</v>
      </c>
      <c r="B63" s="34">
        <f>+'[1]HOJA DE CONSOLIDACION'!AJ77</f>
        <v>739795126.43999994</v>
      </c>
      <c r="D63" s="16"/>
    </row>
    <row r="64" spans="1:4" x14ac:dyDescent="0.2">
      <c r="A64" s="17" t="s">
        <v>50</v>
      </c>
      <c r="B64" s="34"/>
      <c r="D64" s="16"/>
    </row>
    <row r="65" spans="1:4" x14ac:dyDescent="0.2">
      <c r="A65" s="17" t="s">
        <v>51</v>
      </c>
      <c r="B65" s="34">
        <f>+'[1]HOJA DE CONSOLIDACION'!AJ81</f>
        <v>2861210.8599999994</v>
      </c>
      <c r="D65" s="16"/>
    </row>
    <row r="66" spans="1:4" x14ac:dyDescent="0.2">
      <c r="A66" s="14" t="s">
        <v>52</v>
      </c>
      <c r="B66" s="24">
        <f>+'[1]HOJA DE CONSOLIDACION'!AJ107</f>
        <v>9188000</v>
      </c>
      <c r="D66" s="16"/>
    </row>
    <row r="67" spans="1:4" x14ac:dyDescent="0.2">
      <c r="A67" s="14" t="s">
        <v>53</v>
      </c>
      <c r="B67" s="24">
        <f>SUM(B68:B69)</f>
        <v>189686084.27999997</v>
      </c>
      <c r="D67" s="16"/>
    </row>
    <row r="68" spans="1:4" x14ac:dyDescent="0.2">
      <c r="A68" s="17" t="s">
        <v>54</v>
      </c>
      <c r="B68" s="34">
        <f>+'[1]HOJA DE CONSOLIDACION'!AJ98</f>
        <v>189328561.63999999</v>
      </c>
      <c r="D68" s="16"/>
    </row>
    <row r="69" spans="1:4" x14ac:dyDescent="0.2">
      <c r="A69" s="17" t="s">
        <v>51</v>
      </c>
      <c r="B69" s="34">
        <f>+'[1]HOJA DE CONSOLIDACION'!AJ99</f>
        <v>357522.64</v>
      </c>
      <c r="D69" s="16"/>
    </row>
    <row r="70" spans="1:4" x14ac:dyDescent="0.2">
      <c r="A70" s="14" t="s">
        <v>55</v>
      </c>
      <c r="B70" s="24">
        <f>+B71+B74</f>
        <v>431853913.19749993</v>
      </c>
      <c r="D70" s="16"/>
    </row>
    <row r="71" spans="1:4" x14ac:dyDescent="0.2">
      <c r="A71" s="17" t="s">
        <v>56</v>
      </c>
      <c r="B71" s="34"/>
      <c r="D71" s="16"/>
    </row>
    <row r="72" spans="1:4" x14ac:dyDescent="0.2">
      <c r="A72" s="23" t="s">
        <v>57</v>
      </c>
      <c r="B72" s="34"/>
      <c r="D72" s="16"/>
    </row>
    <row r="73" spans="1:4" x14ac:dyDescent="0.2">
      <c r="A73" s="23" t="s">
        <v>51</v>
      </c>
      <c r="B73" s="34"/>
      <c r="D73" s="16"/>
    </row>
    <row r="74" spans="1:4" x14ac:dyDescent="0.2">
      <c r="A74" s="17" t="s">
        <v>58</v>
      </c>
      <c r="B74" s="24">
        <f>SUM(B75:B79)</f>
        <v>431853913.19749993</v>
      </c>
      <c r="D74" s="16"/>
    </row>
    <row r="75" spans="1:4" x14ac:dyDescent="0.2">
      <c r="A75" s="23" t="s">
        <v>59</v>
      </c>
      <c r="B75" s="34"/>
      <c r="D75" s="16"/>
    </row>
    <row r="76" spans="1:4" x14ac:dyDescent="0.2">
      <c r="A76" s="23" t="s">
        <v>60</v>
      </c>
      <c r="B76" s="34">
        <f>+'[1]HOJA DE CONSOLIDACION'!AJ89</f>
        <v>16803245.760000002</v>
      </c>
      <c r="D76" s="16"/>
    </row>
    <row r="77" spans="1:4" x14ac:dyDescent="0.2">
      <c r="A77" s="23" t="s">
        <v>61</v>
      </c>
      <c r="B77" s="34">
        <f>+'[1]HOJA DE CONSOLIDACION'!AJ93</f>
        <v>401408737.09999996</v>
      </c>
      <c r="D77" s="16"/>
    </row>
    <row r="78" spans="1:4" x14ac:dyDescent="0.2">
      <c r="A78" s="23" t="s">
        <v>62</v>
      </c>
      <c r="B78" s="34">
        <f>+'[1]HOJA DE CONSOLIDACION'!AJ102</f>
        <v>11100293.27</v>
      </c>
      <c r="D78" s="16"/>
    </row>
    <row r="79" spans="1:4" x14ac:dyDescent="0.2">
      <c r="A79" s="23" t="s">
        <v>51</v>
      </c>
      <c r="B79" s="34">
        <f>+'[1]HOJA DE CONSOLIDACION'!AJ90+'[1]HOJA DE CONSOLIDACION'!AJ94</f>
        <v>2541637.0675000004</v>
      </c>
      <c r="D79" s="16"/>
    </row>
    <row r="80" spans="1:4" x14ac:dyDescent="0.2">
      <c r="A80" s="14" t="s">
        <v>63</v>
      </c>
      <c r="B80" s="24">
        <f>SUM(B81:B83)</f>
        <v>15187342.049999997</v>
      </c>
      <c r="D80" s="16"/>
    </row>
    <row r="81" spans="1:4" x14ac:dyDescent="0.2">
      <c r="A81" s="17" t="s">
        <v>64</v>
      </c>
      <c r="B81" s="34">
        <f>+'[1]HOJA DE CONSOLIDACION'!AJ110+'[1]HOJA DE CONSOLIDACION'!AJ109+'[1]HOJA DE CONSOLIDACION'!AJ112</f>
        <v>1889662.95</v>
      </c>
      <c r="D81" s="16"/>
    </row>
    <row r="82" spans="1:4" x14ac:dyDescent="0.2">
      <c r="A82" s="17" t="s">
        <v>65</v>
      </c>
      <c r="B82" s="34"/>
      <c r="D82" s="16"/>
    </row>
    <row r="83" spans="1:4" x14ac:dyDescent="0.2">
      <c r="A83" s="17" t="s">
        <v>66</v>
      </c>
      <c r="B83" s="24">
        <f>SUM(B84:B85)</f>
        <v>13297679.099999998</v>
      </c>
      <c r="D83" s="16"/>
    </row>
    <row r="84" spans="1:4" x14ac:dyDescent="0.2">
      <c r="A84" s="23" t="s">
        <v>67</v>
      </c>
      <c r="B84" s="34">
        <f>+'[1]HOJA DE CONSOLIDACION'!AJ129</f>
        <v>3126794.18</v>
      </c>
      <c r="D84" s="16"/>
    </row>
    <row r="85" spans="1:4" x14ac:dyDescent="0.2">
      <c r="A85" s="23" t="s">
        <v>68</v>
      </c>
      <c r="B85" s="34">
        <f>+'[1]HOJA DE CONSOLIDACION'!AJ130+'[1]HOJA DE CONSOLIDACION'!AJ133</f>
        <v>10170884.919999998</v>
      </c>
      <c r="D85" s="16"/>
    </row>
    <row r="86" spans="1:4" x14ac:dyDescent="0.2">
      <c r="A86" s="35" t="s">
        <v>69</v>
      </c>
      <c r="B86" s="34">
        <f>SUM(B87:B90)</f>
        <v>0</v>
      </c>
      <c r="D86" s="16"/>
    </row>
    <row r="87" spans="1:4" x14ac:dyDescent="0.2">
      <c r="A87" s="17" t="s">
        <v>70</v>
      </c>
      <c r="B87" s="34"/>
      <c r="D87" s="16"/>
    </row>
    <row r="88" spans="1:4" x14ac:dyDescent="0.2">
      <c r="A88" s="17" t="s">
        <v>71</v>
      </c>
      <c r="B88" s="34"/>
      <c r="D88" s="16"/>
    </row>
    <row r="89" spans="1:4" x14ac:dyDescent="0.2">
      <c r="A89" s="17" t="s">
        <v>72</v>
      </c>
      <c r="B89" s="34"/>
      <c r="D89" s="16"/>
    </row>
    <row r="90" spans="1:4" x14ac:dyDescent="0.2">
      <c r="A90" s="17" t="s">
        <v>51</v>
      </c>
      <c r="B90" s="34"/>
      <c r="D90" s="16"/>
    </row>
    <row r="91" spans="1:4" x14ac:dyDescent="0.2">
      <c r="A91" s="14" t="s">
        <v>73</v>
      </c>
      <c r="B91" s="24">
        <f ca="1">SUM(B92:B95)</f>
        <v>54065202.076736495</v>
      </c>
      <c r="D91" s="16"/>
    </row>
    <row r="92" spans="1:4" x14ac:dyDescent="0.2">
      <c r="A92" s="36" t="s">
        <v>74</v>
      </c>
      <c r="B92" s="15"/>
      <c r="D92" s="16"/>
    </row>
    <row r="93" spans="1:4" x14ac:dyDescent="0.2">
      <c r="A93" s="17" t="s">
        <v>75</v>
      </c>
      <c r="B93" s="34">
        <f ca="1">+'[1]HOJA DE CONSOLIDACION'!AJ116</f>
        <v>33343469.698165067</v>
      </c>
      <c r="D93" s="16"/>
    </row>
    <row r="94" spans="1:4" x14ac:dyDescent="0.2">
      <c r="A94" s="17" t="s">
        <v>76</v>
      </c>
      <c r="B94" s="34">
        <f>+'[1]HOJA DE CONSOLIDACION'!AJ120</f>
        <v>17782571.598571427</v>
      </c>
      <c r="D94" s="16"/>
    </row>
    <row r="95" spans="1:4" x14ac:dyDescent="0.2">
      <c r="A95" s="17" t="s">
        <v>77</v>
      </c>
      <c r="B95" s="34">
        <f>+'[1]HOJA DE CONSOLIDACION'!AJ118+'[1]HOJA DE CONSOLIDACION'!AJ119</f>
        <v>2939160.7800000003</v>
      </c>
      <c r="D95" s="16"/>
    </row>
    <row r="96" spans="1:4" ht="13.5" thickBot="1" x14ac:dyDescent="0.25">
      <c r="A96" s="37" t="s">
        <v>78</v>
      </c>
      <c r="B96" s="38">
        <f ca="1">+B60+B66+B67+B70+B80+B91</f>
        <v>2266001999.5642362</v>
      </c>
      <c r="D96" s="16"/>
    </row>
    <row r="97" spans="1:4" ht="13.5" thickTop="1" x14ac:dyDescent="0.2">
      <c r="A97" s="14" t="s">
        <v>79</v>
      </c>
      <c r="B97" s="15"/>
      <c r="D97" s="16"/>
    </row>
    <row r="98" spans="1:4" x14ac:dyDescent="0.2">
      <c r="A98" s="17" t="s">
        <v>80</v>
      </c>
      <c r="B98" s="34">
        <f ca="1">+'[1]HOJA DE CONSOLIDACION'!AJ144</f>
        <v>152000000.00285715</v>
      </c>
      <c r="D98" s="16"/>
    </row>
    <row r="99" spans="1:4" x14ac:dyDescent="0.2">
      <c r="A99" s="17" t="s">
        <v>81</v>
      </c>
      <c r="B99" s="34">
        <f>SUM(B100:B101)</f>
        <v>0</v>
      </c>
      <c r="D99" s="16"/>
    </row>
    <row r="100" spans="1:4" x14ac:dyDescent="0.2">
      <c r="A100" s="23" t="s">
        <v>82</v>
      </c>
      <c r="B100" s="34"/>
      <c r="D100" s="16"/>
    </row>
    <row r="101" spans="1:4" x14ac:dyDescent="0.2">
      <c r="A101" s="23" t="s">
        <v>83</v>
      </c>
      <c r="B101" s="34"/>
      <c r="D101" s="16"/>
    </row>
    <row r="102" spans="1:4" x14ac:dyDescent="0.2">
      <c r="A102" s="35" t="s">
        <v>84</v>
      </c>
      <c r="B102" s="34">
        <f>SUM(B103:B104)</f>
        <v>-26</v>
      </c>
      <c r="D102" s="16"/>
    </row>
    <row r="103" spans="1:4" x14ac:dyDescent="0.2">
      <c r="A103" s="17" t="s">
        <v>85</v>
      </c>
      <c r="B103" s="34">
        <v>-26</v>
      </c>
      <c r="D103" s="16"/>
    </row>
    <row r="104" spans="1:4" x14ac:dyDescent="0.2">
      <c r="A104" s="17" t="s">
        <v>86</v>
      </c>
      <c r="B104" s="34"/>
      <c r="D104" s="16"/>
    </row>
    <row r="105" spans="1:4" ht="25.5" x14ac:dyDescent="0.2">
      <c r="A105" s="39" t="s">
        <v>87</v>
      </c>
      <c r="B105" s="34">
        <f ca="1">+'[1]HOJA DE CONSOLIDACION'!AJ148</f>
        <v>126805568.64095926</v>
      </c>
      <c r="D105" s="16"/>
    </row>
    <row r="106" spans="1:4" x14ac:dyDescent="0.2">
      <c r="A106" s="39" t="s">
        <v>88</v>
      </c>
      <c r="B106" s="34">
        <f ca="1">+'[1]HOJA DE CONSOLIDACION'!AJ149</f>
        <v>3930546.153060128</v>
      </c>
      <c r="D106" s="16"/>
    </row>
    <row r="107" spans="1:4" x14ac:dyDescent="0.2">
      <c r="A107" s="35" t="s">
        <v>89</v>
      </c>
      <c r="B107" s="40">
        <f ca="1">+'[1]HOJA DE CONSOLIDACION'!AJ140</f>
        <v>4206096.3737752447</v>
      </c>
      <c r="D107" s="16"/>
    </row>
    <row r="108" spans="1:4" x14ac:dyDescent="0.2">
      <c r="A108" s="30"/>
      <c r="B108" s="34"/>
      <c r="D108" s="16"/>
    </row>
    <row r="109" spans="1:4" ht="13.5" thickBot="1" x14ac:dyDescent="0.25">
      <c r="A109" s="37" t="s">
        <v>90</v>
      </c>
      <c r="B109" s="38">
        <f ca="1">+B98+B102+B105+B106+B107</f>
        <v>286942185.17065179</v>
      </c>
      <c r="D109" s="16"/>
    </row>
    <row r="110" spans="1:4" ht="13.5" thickTop="1" x14ac:dyDescent="0.2">
      <c r="A110" s="12"/>
      <c r="B110" s="41"/>
      <c r="D110" s="16"/>
    </row>
    <row r="111" spans="1:4" ht="13.5" thickBot="1" x14ac:dyDescent="0.25">
      <c r="A111" s="37" t="s">
        <v>91</v>
      </c>
      <c r="B111" s="38">
        <f ca="1">+B96+B109</f>
        <v>2552944184.7348881</v>
      </c>
      <c r="D111" s="16"/>
    </row>
    <row r="112" spans="1:4" ht="13.5" thickTop="1" x14ac:dyDescent="0.2">
      <c r="A112" s="42"/>
      <c r="B112" s="43">
        <f ca="1">+B56-B111</f>
        <v>26.99511194229126</v>
      </c>
    </row>
    <row r="113" spans="1:3" x14ac:dyDescent="0.2">
      <c r="A113" s="3"/>
      <c r="B113" s="44"/>
    </row>
    <row r="114" spans="1:3" x14ac:dyDescent="0.2">
      <c r="A114" s="45" t="s">
        <v>92</v>
      </c>
      <c r="B114" s="46">
        <f>SUM(B115:B118)</f>
        <v>237157555.50999999</v>
      </c>
    </row>
    <row r="115" spans="1:3" x14ac:dyDescent="0.2">
      <c r="A115" s="23" t="s">
        <v>93</v>
      </c>
      <c r="B115" s="34">
        <f>+'[1]wfsaldos ajuste5'!E3699</f>
        <v>84313437.170000002</v>
      </c>
    </row>
    <row r="116" spans="1:3" x14ac:dyDescent="0.2">
      <c r="A116" s="23" t="s">
        <v>94</v>
      </c>
      <c r="B116" s="34"/>
    </row>
    <row r="117" spans="1:3" x14ac:dyDescent="0.2">
      <c r="A117" s="23" t="s">
        <v>95</v>
      </c>
      <c r="B117" s="34">
        <f>+'[1]wfsaldos ajuste5'!E3668</f>
        <v>19142273.469999999</v>
      </c>
    </row>
    <row r="118" spans="1:3" x14ac:dyDescent="0.2">
      <c r="A118" s="23" t="s">
        <v>96</v>
      </c>
      <c r="B118" s="34">
        <f>+'[1]wfsaldos ajuste5'!E5360-'[1]wfsaldos ajuste5'!E5367+'[1]wfsaldos ajuste5'!E5379+'[1]wfsaldos ajuste5'!E5387</f>
        <v>133701844.87</v>
      </c>
    </row>
    <row r="119" spans="1:3" x14ac:dyDescent="0.2">
      <c r="A119" s="23" t="s">
        <v>97</v>
      </c>
      <c r="B119" s="34"/>
    </row>
    <row r="120" spans="1:3" x14ac:dyDescent="0.2">
      <c r="A120" s="35" t="s">
        <v>98</v>
      </c>
      <c r="B120" s="34"/>
    </row>
    <row r="121" spans="1:3" x14ac:dyDescent="0.2">
      <c r="A121" s="14" t="s">
        <v>99</v>
      </c>
      <c r="B121" s="24">
        <f>+'[1]wfsaldos ajuste5'!E5394</f>
        <v>3848428.86</v>
      </c>
    </row>
    <row r="122" spans="1:3" x14ac:dyDescent="0.2">
      <c r="A122" s="14" t="s">
        <v>100</v>
      </c>
      <c r="B122" s="24">
        <f>SUM(B123:B124)</f>
        <v>21327293.330000002</v>
      </c>
    </row>
    <row r="123" spans="1:3" x14ac:dyDescent="0.2">
      <c r="A123" s="23" t="s">
        <v>101</v>
      </c>
      <c r="B123" s="34">
        <f>+'[1]wfsaldos ajuste5'!E5902</f>
        <v>389148.57</v>
      </c>
    </row>
    <row r="124" spans="1:3" x14ac:dyDescent="0.2">
      <c r="A124" s="23" t="s">
        <v>102</v>
      </c>
      <c r="B124" s="34">
        <f>+'[1]wfsaldos ajuste5'!E5431</f>
        <v>20938144.760000002</v>
      </c>
    </row>
    <row r="125" spans="1:3" x14ac:dyDescent="0.2">
      <c r="A125" s="47" t="s">
        <v>50</v>
      </c>
      <c r="B125" s="48"/>
      <c r="C125" s="49"/>
    </row>
    <row r="126" spans="1:3" x14ac:dyDescent="0.2">
      <c r="A126" s="3"/>
      <c r="B126" s="50"/>
    </row>
    <row r="127" spans="1:3" x14ac:dyDescent="0.2">
      <c r="A127" s="3"/>
      <c r="B127" s="50"/>
    </row>
    <row r="128" spans="1:3" x14ac:dyDescent="0.2">
      <c r="A128" s="3"/>
      <c r="B128" s="50"/>
    </row>
    <row r="129" spans="1:4" x14ac:dyDescent="0.2">
      <c r="A129" s="51" t="s">
        <v>5</v>
      </c>
      <c r="B129" s="7">
        <v>43159</v>
      </c>
    </row>
    <row r="130" spans="1:4" x14ac:dyDescent="0.2">
      <c r="A130" s="52"/>
      <c r="B130" s="53"/>
    </row>
    <row r="131" spans="1:4" x14ac:dyDescent="0.2">
      <c r="A131" s="12" t="s">
        <v>103</v>
      </c>
      <c r="B131" s="34">
        <f ca="1">SUM(B132:B137)</f>
        <v>35924716.009999998</v>
      </c>
    </row>
    <row r="132" spans="1:4" x14ac:dyDescent="0.2">
      <c r="A132" s="54" t="s">
        <v>104</v>
      </c>
      <c r="B132" s="34">
        <f>+'[1]HOJA DE CONSOLIDACION'!AJ170</f>
        <v>27065439.069999997</v>
      </c>
    </row>
    <row r="133" spans="1:4" x14ac:dyDescent="0.2">
      <c r="A133" s="54" t="s">
        <v>105</v>
      </c>
      <c r="B133" s="34">
        <f>+'[1]HOJA DE CONSOLIDACION'!AJ171-B161</f>
        <v>1328433.6399999999</v>
      </c>
    </row>
    <row r="134" spans="1:4" x14ac:dyDescent="0.2">
      <c r="A134" s="54" t="s">
        <v>106</v>
      </c>
      <c r="B134" s="34">
        <f>+'[1]HOJA DE CONSOLIDACION'!AJ175</f>
        <v>797090.95</v>
      </c>
    </row>
    <row r="135" spans="1:4" x14ac:dyDescent="0.2">
      <c r="A135" s="54" t="s">
        <v>107</v>
      </c>
      <c r="B135" s="34">
        <v>0</v>
      </c>
    </row>
    <row r="136" spans="1:4" x14ac:dyDescent="0.2">
      <c r="A136" s="54" t="s">
        <v>108</v>
      </c>
      <c r="B136" s="34">
        <f ca="1">+'[1]HOJA DE CONSOLIDACION'!AJ172+'[1]HOJA DE CONSOLIDACION'!AJ174</f>
        <v>1773486.1100000003</v>
      </c>
    </row>
    <row r="137" spans="1:4" x14ac:dyDescent="0.2">
      <c r="A137" s="54" t="s">
        <v>109</v>
      </c>
      <c r="B137" s="34">
        <f>+'[1]HOJA DE CONSOLIDACION'!AJ181+'[1]HOJA DE CONSOLIDACION'!AJ182+'[1]HOJA DE CONSOLIDACION'!AJ183+'[1]HOJA DE CONSOLIDACION'!AJ184+'[1]HOJA DE CONSOLIDACION'!AJ185</f>
        <v>4960266.2400000002</v>
      </c>
      <c r="D137" s="55"/>
    </row>
    <row r="138" spans="1:4" x14ac:dyDescent="0.2">
      <c r="A138" s="52"/>
      <c r="B138" s="56"/>
    </row>
    <row r="139" spans="1:4" x14ac:dyDescent="0.2">
      <c r="A139" s="12" t="s">
        <v>110</v>
      </c>
      <c r="B139" s="34">
        <f>SUM(B140:B145)</f>
        <v>12867603.799999999</v>
      </c>
    </row>
    <row r="140" spans="1:4" x14ac:dyDescent="0.2">
      <c r="A140" s="54" t="s">
        <v>111</v>
      </c>
      <c r="B140" s="34">
        <f>+'[1]HOJA DE CONSOLIDACION'!AJ191</f>
        <v>5455590.2199999997</v>
      </c>
    </row>
    <row r="141" spans="1:4" x14ac:dyDescent="0.2">
      <c r="A141" s="54" t="s">
        <v>112</v>
      </c>
      <c r="B141" s="34">
        <f>+'[1]HOJA DE CONSOLIDACION'!AJ192+'[1]HOJA DE CONSOLIDACION'!AJ193</f>
        <v>4694632.38</v>
      </c>
    </row>
    <row r="142" spans="1:4" x14ac:dyDescent="0.2">
      <c r="A142" s="54" t="s">
        <v>113</v>
      </c>
      <c r="B142" s="34"/>
    </row>
    <row r="143" spans="1:4" x14ac:dyDescent="0.2">
      <c r="A143" s="54" t="s">
        <v>114</v>
      </c>
      <c r="B143" s="34">
        <f>+'[1]HOJA DE CONSOLIDACION'!AJ194</f>
        <v>8278</v>
      </c>
    </row>
    <row r="144" spans="1:4" x14ac:dyDescent="0.2">
      <c r="A144" s="54" t="s">
        <v>115</v>
      </c>
      <c r="B144" s="34"/>
    </row>
    <row r="145" spans="1:2" x14ac:dyDescent="0.2">
      <c r="A145" s="54" t="s">
        <v>116</v>
      </c>
      <c r="B145" s="34">
        <f>+'[1]HOJA DE CONSOLIDACION'!AJ197+'[1]HOJA DE CONSOLIDACION'!AJ198+'[1]HOJA DE CONSOLIDACION'!AJ199+'[1]HOJA DE CONSOLIDACION'!AJ200</f>
        <v>2709103.1999999997</v>
      </c>
    </row>
    <row r="146" spans="1:2" x14ac:dyDescent="0.2">
      <c r="A146" s="52"/>
      <c r="B146" s="56"/>
    </row>
    <row r="147" spans="1:2" x14ac:dyDescent="0.2">
      <c r="A147" s="57" t="s">
        <v>117</v>
      </c>
      <c r="B147" s="58">
        <f ca="1">+B131-B139</f>
        <v>23057112.210000001</v>
      </c>
    </row>
    <row r="148" spans="1:2" x14ac:dyDescent="0.2">
      <c r="A148" s="54" t="s">
        <v>118</v>
      </c>
      <c r="B148" s="34">
        <f>+'[1]HOJA DE CONSOLIDACION'!AJ204+'[1]HOJA DE CONSOLIDACION'!AJ205+'[1]HOJA DE CONSOLIDACION'!AJ207+'[1]HOJA DE CONSOLIDACION'!AJ206</f>
        <v>5906362.7100000009</v>
      </c>
    </row>
    <row r="149" spans="1:2" x14ac:dyDescent="0.2">
      <c r="A149" s="54" t="s">
        <v>119</v>
      </c>
      <c r="B149" s="34">
        <f>+'[1]HOJA DE CONSOLIDACION'!AJ208</f>
        <v>11571.19</v>
      </c>
    </row>
    <row r="150" spans="1:2" x14ac:dyDescent="0.2">
      <c r="A150" s="59" t="s">
        <v>120</v>
      </c>
      <c r="B150" s="58">
        <f ca="1">+B147-B148-B149</f>
        <v>17139178.309999999</v>
      </c>
    </row>
    <row r="151" spans="1:2" x14ac:dyDescent="0.2">
      <c r="A151" s="60" t="s">
        <v>121</v>
      </c>
      <c r="B151" s="58">
        <f>+B154+B157</f>
        <v>137209.63</v>
      </c>
    </row>
    <row r="152" spans="1:2" x14ac:dyDescent="0.2">
      <c r="A152" s="54" t="s">
        <v>122</v>
      </c>
      <c r="B152" s="34">
        <f>-'[1]wfsaldos ajuste5'!E4110</f>
        <v>137209.63</v>
      </c>
    </row>
    <row r="153" spans="1:2" x14ac:dyDescent="0.2">
      <c r="A153" s="54" t="s">
        <v>123</v>
      </c>
      <c r="B153" s="34"/>
    </row>
    <row r="154" spans="1:2" x14ac:dyDescent="0.2">
      <c r="A154" s="61" t="s">
        <v>124</v>
      </c>
      <c r="B154" s="34">
        <f>SUM(B152:B153)</f>
        <v>137209.63</v>
      </c>
    </row>
    <row r="155" spans="1:2" x14ac:dyDescent="0.2">
      <c r="A155" s="54" t="s">
        <v>125</v>
      </c>
      <c r="B155" s="34"/>
    </row>
    <row r="156" spans="1:2" x14ac:dyDescent="0.2">
      <c r="A156" s="54" t="s">
        <v>126</v>
      </c>
      <c r="B156" s="34"/>
    </row>
    <row r="157" spans="1:2" x14ac:dyDescent="0.2">
      <c r="A157" s="61" t="s">
        <v>127</v>
      </c>
      <c r="B157" s="34">
        <f>+B155-B156</f>
        <v>0</v>
      </c>
    </row>
    <row r="158" spans="1:2" x14ac:dyDescent="0.2">
      <c r="A158" s="57" t="s">
        <v>128</v>
      </c>
      <c r="B158" s="58">
        <f ca="1">SUM(B159:B165)</f>
        <v>3636578.81</v>
      </c>
    </row>
    <row r="159" spans="1:2" x14ac:dyDescent="0.2">
      <c r="A159" s="54" t="s">
        <v>129</v>
      </c>
      <c r="B159" s="34">
        <f>+'[1]HOJA DE CONSOLIDACION'!AJ178</f>
        <v>214644.00999999998</v>
      </c>
    </row>
    <row r="160" spans="1:2" x14ac:dyDescent="0.2">
      <c r="A160" s="54" t="s">
        <v>130</v>
      </c>
      <c r="B160" s="34">
        <f>-'[1]wfsaldos ajuste5'!E4187</f>
        <v>27756.44</v>
      </c>
    </row>
    <row r="161" spans="1:5" x14ac:dyDescent="0.2">
      <c r="A161" s="54" t="s">
        <v>131</v>
      </c>
      <c r="B161" s="34">
        <f>-'[1]wfsaldos ajuste5'!E3925</f>
        <v>1311126.78</v>
      </c>
    </row>
    <row r="162" spans="1:5" x14ac:dyDescent="0.2">
      <c r="A162" s="54" t="s">
        <v>132</v>
      </c>
      <c r="B162" s="34"/>
    </row>
    <row r="163" spans="1:5" x14ac:dyDescent="0.2">
      <c r="A163" s="54" t="s">
        <v>133</v>
      </c>
      <c r="B163" s="34"/>
    </row>
    <row r="164" spans="1:5" x14ac:dyDescent="0.2">
      <c r="A164" s="54" t="s">
        <v>134</v>
      </c>
      <c r="B164" s="34"/>
    </row>
    <row r="165" spans="1:5" x14ac:dyDescent="0.2">
      <c r="A165" s="54" t="s">
        <v>135</v>
      </c>
      <c r="B165" s="34">
        <f ca="1">+'[1]HOJA DE CONSOLIDACION'!AJ179-IFD!B160+'[1]HOJA DE CONSOLIDACION'!AJ176-IFD!B152</f>
        <v>2083051.58</v>
      </c>
      <c r="E165" s="55"/>
    </row>
    <row r="166" spans="1:5" x14ac:dyDescent="0.2">
      <c r="A166" s="57" t="s">
        <v>136</v>
      </c>
      <c r="B166" s="58">
        <f>SUM(B167:B173)</f>
        <v>4034824.4799999995</v>
      </c>
    </row>
    <row r="167" spans="1:5" x14ac:dyDescent="0.2">
      <c r="A167" s="54" t="s">
        <v>137</v>
      </c>
      <c r="B167" s="34"/>
    </row>
    <row r="168" spans="1:5" x14ac:dyDescent="0.2">
      <c r="A168" s="54" t="s">
        <v>138</v>
      </c>
      <c r="B168" s="34"/>
    </row>
    <row r="169" spans="1:5" x14ac:dyDescent="0.2">
      <c r="A169" s="54" t="s">
        <v>132</v>
      </c>
      <c r="B169" s="34"/>
    </row>
    <row r="170" spans="1:5" x14ac:dyDescent="0.2">
      <c r="A170" s="54" t="s">
        <v>133</v>
      </c>
      <c r="B170" s="34"/>
    </row>
    <row r="171" spans="1:5" x14ac:dyDescent="0.2">
      <c r="A171" s="54" t="s">
        <v>134</v>
      </c>
      <c r="B171" s="34"/>
    </row>
    <row r="172" spans="1:5" x14ac:dyDescent="0.2">
      <c r="A172" s="54" t="s">
        <v>139</v>
      </c>
      <c r="B172" s="34">
        <f>+'[1]wfsaldos ajuste5'!E5241</f>
        <v>386813.05</v>
      </c>
    </row>
    <row r="173" spans="1:5" x14ac:dyDescent="0.2">
      <c r="A173" s="54" t="s">
        <v>135</v>
      </c>
      <c r="B173" s="34">
        <f>+'[1]HOJA DE CONSOLIDACION'!AJ196</f>
        <v>3648011.4299999997</v>
      </c>
    </row>
    <row r="174" spans="1:5" x14ac:dyDescent="0.2">
      <c r="A174" s="57" t="s">
        <v>140</v>
      </c>
      <c r="B174" s="58">
        <f ca="1">+B150+B151+B158-B166</f>
        <v>16878142.269999996</v>
      </c>
    </row>
    <row r="175" spans="1:5" x14ac:dyDescent="0.2">
      <c r="A175" s="62" t="s">
        <v>141</v>
      </c>
      <c r="B175" s="34">
        <f ca="1">SUM(B176:B180)</f>
        <v>12192167.349999998</v>
      </c>
    </row>
    <row r="176" spans="1:5" x14ac:dyDescent="0.2">
      <c r="A176" s="54" t="s">
        <v>142</v>
      </c>
      <c r="B176" s="34">
        <f ca="1">+'[1]HOJA DE CONSOLIDACION'!AJ211</f>
        <v>6160273.3899999997</v>
      </c>
    </row>
    <row r="177" spans="1:4" x14ac:dyDescent="0.2">
      <c r="A177" s="54" t="s">
        <v>143</v>
      </c>
      <c r="B177" s="34">
        <f ca="1">+'[1]HOJA DE CONSOLIDACION'!AJ212-B178</f>
        <v>5131100.4799999986</v>
      </c>
    </row>
    <row r="178" spans="1:4" x14ac:dyDescent="0.2">
      <c r="A178" s="54" t="s">
        <v>144</v>
      </c>
      <c r="B178" s="34">
        <f>+'[1]wfsaldos ajuste5'!E5148</f>
        <v>135366.44</v>
      </c>
    </row>
    <row r="179" spans="1:4" x14ac:dyDescent="0.2">
      <c r="A179" s="54" t="s">
        <v>145</v>
      </c>
      <c r="B179" s="34">
        <f ca="1">+'[1]HOJA DE CONSOLIDACION'!AJ213-B172</f>
        <v>765427.04</v>
      </c>
    </row>
    <row r="180" spans="1:4" x14ac:dyDescent="0.2">
      <c r="A180" s="54" t="s">
        <v>146</v>
      </c>
      <c r="B180" s="24"/>
    </row>
    <row r="181" spans="1:4" x14ac:dyDescent="0.2">
      <c r="A181" s="57" t="s">
        <v>147</v>
      </c>
      <c r="B181" s="58">
        <f ca="1">+B174-B175</f>
        <v>4685974.9199999981</v>
      </c>
    </row>
    <row r="182" spans="1:4" x14ac:dyDescent="0.2">
      <c r="A182" s="54" t="s">
        <v>148</v>
      </c>
      <c r="B182" s="34">
        <f>+'[1]HOJA DE CONSOLIDACION'!AJ220+'[1]HOJA DE CONSOLIDACION'!AJ217</f>
        <v>2657179.4999999995</v>
      </c>
    </row>
    <row r="183" spans="1:4" x14ac:dyDescent="0.2">
      <c r="A183" s="54" t="s">
        <v>149</v>
      </c>
      <c r="B183" s="34">
        <f ca="1">+'[1]HOJA DE CONSOLIDACION'!AJ228</f>
        <v>612370.35</v>
      </c>
    </row>
    <row r="184" spans="1:4" x14ac:dyDescent="0.2">
      <c r="A184" s="52"/>
      <c r="B184" s="34"/>
    </row>
    <row r="185" spans="1:4" x14ac:dyDescent="0.2">
      <c r="A185" s="57" t="s">
        <v>150</v>
      </c>
      <c r="B185" s="58">
        <f ca="1">+B181+B182-B183</f>
        <v>6730784.0699999984</v>
      </c>
    </row>
    <row r="186" spans="1:4" x14ac:dyDescent="0.2">
      <c r="A186" s="10"/>
      <c r="B186" s="34"/>
    </row>
    <row r="187" spans="1:4" x14ac:dyDescent="0.2">
      <c r="A187" s="54" t="s">
        <v>151</v>
      </c>
      <c r="B187" s="34"/>
    </row>
    <row r="188" spans="1:4" x14ac:dyDescent="0.2">
      <c r="A188" s="54" t="s">
        <v>152</v>
      </c>
      <c r="B188" s="34">
        <f ca="1">+'[1]HOJA DE CONSOLIDACION'!AJ245</f>
        <v>62595.496939871147</v>
      </c>
    </row>
    <row r="189" spans="1:4" x14ac:dyDescent="0.2">
      <c r="A189" s="54" t="s">
        <v>153</v>
      </c>
      <c r="B189" s="34">
        <f ca="1">+'[1]HOJA DE CONSOLIDACION'!AJ240</f>
        <v>2471098.3600000003</v>
      </c>
      <c r="C189" s="63"/>
    </row>
    <row r="190" spans="1:4" x14ac:dyDescent="0.2">
      <c r="A190" s="54" t="s">
        <v>154</v>
      </c>
      <c r="B190" s="34">
        <f>+'[1]HOJA DE CONSOLIDACION'!AJ241</f>
        <v>266544.06</v>
      </c>
    </row>
    <row r="191" spans="1:4" x14ac:dyDescent="0.2">
      <c r="A191" s="57" t="s">
        <v>88</v>
      </c>
      <c r="B191" s="58">
        <f ca="1">+B185+B187-B188-B189-B190</f>
        <v>3930546.1530601266</v>
      </c>
      <c r="C191" s="64">
        <f ca="1">+'[1]HOJA DE CONSOLIDACION'!AJ247</f>
        <v>3930546.153060128</v>
      </c>
      <c r="D191" s="65">
        <f ca="1">+B191-C191</f>
        <v>0</v>
      </c>
    </row>
    <row r="192" spans="1:4" x14ac:dyDescent="0.2">
      <c r="A192" s="3"/>
      <c r="B192" s="66"/>
    </row>
    <row r="193" spans="1:2" x14ac:dyDescent="0.2">
      <c r="A193" s="3"/>
      <c r="B193" s="67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A203" s="3"/>
      <c r="B203" s="3"/>
    </row>
    <row r="204" spans="1:2" x14ac:dyDescent="0.2">
      <c r="B204" s="1"/>
    </row>
    <row r="205" spans="1:2" x14ac:dyDescent="0.2">
      <c r="B205" s="1"/>
    </row>
    <row r="206" spans="1:2" x14ac:dyDescent="0.2">
      <c r="B206" s="1"/>
    </row>
    <row r="207" spans="1:2" x14ac:dyDescent="0.2">
      <c r="B207" s="1"/>
    </row>
    <row r="208" spans="1:2" x14ac:dyDescent="0.2">
      <c r="B208" s="1"/>
    </row>
    <row r="209" spans="2:2" x14ac:dyDescent="0.2">
      <c r="B209" s="1"/>
    </row>
    <row r="210" spans="2:2" x14ac:dyDescent="0.2">
      <c r="B210" s="1"/>
    </row>
    <row r="211" spans="2:2" x14ac:dyDescent="0.2">
      <c r="B211" s="1"/>
    </row>
    <row r="212" spans="2:2" x14ac:dyDescent="0.2">
      <c r="B212" s="1"/>
    </row>
    <row r="213" spans="2:2" x14ac:dyDescent="0.2">
      <c r="B213" s="1"/>
    </row>
    <row r="214" spans="2:2" x14ac:dyDescent="0.2">
      <c r="B214" s="1"/>
    </row>
    <row r="215" spans="2:2" x14ac:dyDescent="0.2">
      <c r="B215" s="1"/>
    </row>
    <row r="216" spans="2:2" x14ac:dyDescent="0.2">
      <c r="B216" s="1"/>
    </row>
    <row r="217" spans="2:2" x14ac:dyDescent="0.2">
      <c r="B217" s="1"/>
    </row>
    <row r="218" spans="2:2" x14ac:dyDescent="0.2">
      <c r="B218" s="1"/>
    </row>
    <row r="219" spans="2:2" x14ac:dyDescent="0.2">
      <c r="B219" s="1"/>
    </row>
    <row r="220" spans="2:2" x14ac:dyDescent="0.2">
      <c r="B220" s="1"/>
    </row>
    <row r="221" spans="2:2" x14ac:dyDescent="0.2">
      <c r="B221" s="1"/>
    </row>
    <row r="222" spans="2:2" x14ac:dyDescent="0.2">
      <c r="B222" s="1"/>
    </row>
    <row r="223" spans="2:2" x14ac:dyDescent="0.2">
      <c r="B223" s="1"/>
    </row>
    <row r="224" spans="2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  <row r="244" spans="2:2" x14ac:dyDescent="0.2">
      <c r="B244" s="1"/>
    </row>
    <row r="245" spans="2:2" x14ac:dyDescent="0.2">
      <c r="B245" s="1"/>
    </row>
    <row r="246" spans="2:2" x14ac:dyDescent="0.2">
      <c r="B246" s="1"/>
    </row>
    <row r="247" spans="2:2" x14ac:dyDescent="0.2">
      <c r="B247" s="1"/>
    </row>
    <row r="248" spans="2:2" x14ac:dyDescent="0.2">
      <c r="B248" s="1"/>
    </row>
    <row r="249" spans="2:2" x14ac:dyDescent="0.2">
      <c r="B249" s="1"/>
    </row>
    <row r="250" spans="2:2" x14ac:dyDescent="0.2">
      <c r="B250" s="1"/>
    </row>
    <row r="251" spans="2:2" x14ac:dyDescent="0.2">
      <c r="B251" s="1"/>
    </row>
    <row r="252" spans="2:2" x14ac:dyDescent="0.2">
      <c r="B252" s="1"/>
    </row>
    <row r="253" spans="2:2" x14ac:dyDescent="0.2">
      <c r="B253" s="1"/>
    </row>
    <row r="254" spans="2:2" x14ac:dyDescent="0.2">
      <c r="B254" s="1"/>
    </row>
    <row r="255" spans="2:2" x14ac:dyDescent="0.2">
      <c r="B255" s="1"/>
    </row>
    <row r="256" spans="2:2" x14ac:dyDescent="0.2">
      <c r="B256" s="1"/>
    </row>
    <row r="257" spans="2:2" x14ac:dyDescent="0.2">
      <c r="B257" s="1"/>
    </row>
    <row r="258" spans="2:2" x14ac:dyDescent="0.2">
      <c r="B258" s="1"/>
    </row>
    <row r="259" spans="2:2" x14ac:dyDescent="0.2">
      <c r="B259" s="1"/>
    </row>
    <row r="260" spans="2:2" x14ac:dyDescent="0.2">
      <c r="B260" s="1"/>
    </row>
    <row r="261" spans="2:2" x14ac:dyDescent="0.2">
      <c r="B261" s="1"/>
    </row>
    <row r="262" spans="2:2" x14ac:dyDescent="0.2">
      <c r="B262" s="1"/>
    </row>
    <row r="263" spans="2:2" x14ac:dyDescent="0.2">
      <c r="B263" s="1"/>
    </row>
    <row r="264" spans="2:2" x14ac:dyDescent="0.2">
      <c r="B264" s="1"/>
    </row>
    <row r="265" spans="2:2" x14ac:dyDescent="0.2">
      <c r="B265" s="1"/>
    </row>
    <row r="266" spans="2:2" x14ac:dyDescent="0.2">
      <c r="B266" s="1"/>
    </row>
    <row r="267" spans="2:2" x14ac:dyDescent="0.2">
      <c r="B267" s="1"/>
    </row>
    <row r="268" spans="2:2" x14ac:dyDescent="0.2">
      <c r="B268" s="1"/>
    </row>
    <row r="269" spans="2:2" x14ac:dyDescent="0.2">
      <c r="B269" s="1"/>
    </row>
    <row r="270" spans="2:2" x14ac:dyDescent="0.2">
      <c r="B270" s="1"/>
    </row>
    <row r="271" spans="2:2" x14ac:dyDescent="0.2">
      <c r="B271" s="1"/>
    </row>
    <row r="272" spans="2:2" x14ac:dyDescent="0.2">
      <c r="B272" s="1"/>
    </row>
    <row r="273" spans="2:2" x14ac:dyDescent="0.2">
      <c r="B273" s="1"/>
    </row>
    <row r="274" spans="2:2" x14ac:dyDescent="0.2">
      <c r="B274" s="1"/>
    </row>
    <row r="275" spans="2:2" x14ac:dyDescent="0.2">
      <c r="B275" s="1"/>
    </row>
    <row r="276" spans="2:2" x14ac:dyDescent="0.2">
      <c r="B276" s="1"/>
    </row>
    <row r="277" spans="2:2" x14ac:dyDescent="0.2">
      <c r="B277" s="1"/>
    </row>
    <row r="278" spans="2:2" x14ac:dyDescent="0.2">
      <c r="B278" s="1"/>
    </row>
    <row r="279" spans="2:2" x14ac:dyDescent="0.2">
      <c r="B279" s="1"/>
    </row>
    <row r="280" spans="2:2" x14ac:dyDescent="0.2">
      <c r="B280" s="1"/>
    </row>
    <row r="281" spans="2:2" x14ac:dyDescent="0.2">
      <c r="B281" s="1"/>
    </row>
    <row r="282" spans="2:2" x14ac:dyDescent="0.2">
      <c r="B282" s="1"/>
    </row>
    <row r="283" spans="2:2" x14ac:dyDescent="0.2">
      <c r="B283" s="1"/>
    </row>
    <row r="284" spans="2:2" x14ac:dyDescent="0.2">
      <c r="B284" s="1"/>
    </row>
    <row r="285" spans="2:2" x14ac:dyDescent="0.2">
      <c r="B285" s="1"/>
    </row>
    <row r="286" spans="2:2" x14ac:dyDescent="0.2">
      <c r="B286" s="1"/>
    </row>
    <row r="287" spans="2:2" x14ac:dyDescent="0.2">
      <c r="B287" s="1"/>
    </row>
    <row r="288" spans="2:2" x14ac:dyDescent="0.2">
      <c r="B288" s="1"/>
    </row>
    <row r="289" spans="2:2" x14ac:dyDescent="0.2">
      <c r="B289" s="1"/>
    </row>
    <row r="290" spans="2:2" x14ac:dyDescent="0.2">
      <c r="B290" s="1"/>
    </row>
    <row r="291" spans="2:2" x14ac:dyDescent="0.2">
      <c r="B291" s="1"/>
    </row>
    <row r="292" spans="2:2" x14ac:dyDescent="0.2">
      <c r="B292" s="1"/>
    </row>
    <row r="293" spans="2:2" x14ac:dyDescent="0.2">
      <c r="B293" s="1"/>
    </row>
    <row r="294" spans="2:2" x14ac:dyDescent="0.2">
      <c r="B294" s="1"/>
    </row>
    <row r="295" spans="2:2" x14ac:dyDescent="0.2">
      <c r="B295" s="1"/>
    </row>
    <row r="296" spans="2:2" x14ac:dyDescent="0.2">
      <c r="B296" s="1"/>
    </row>
    <row r="297" spans="2:2" x14ac:dyDescent="0.2">
      <c r="B297" s="1"/>
    </row>
    <row r="298" spans="2:2" x14ac:dyDescent="0.2">
      <c r="B298" s="1"/>
    </row>
    <row r="299" spans="2:2" x14ac:dyDescent="0.2">
      <c r="B299" s="1"/>
    </row>
    <row r="300" spans="2:2" x14ac:dyDescent="0.2">
      <c r="B300" s="1"/>
    </row>
    <row r="301" spans="2:2" x14ac:dyDescent="0.2">
      <c r="B301" s="1"/>
    </row>
    <row r="302" spans="2:2" x14ac:dyDescent="0.2">
      <c r="B302" s="1"/>
    </row>
    <row r="303" spans="2:2" x14ac:dyDescent="0.2">
      <c r="B303" s="1"/>
    </row>
    <row r="304" spans="2:2" x14ac:dyDescent="0.2">
      <c r="B304" s="1"/>
    </row>
    <row r="305" spans="2:2" x14ac:dyDescent="0.2">
      <c r="B305" s="1"/>
    </row>
    <row r="306" spans="2:2" x14ac:dyDescent="0.2">
      <c r="B306" s="1"/>
    </row>
    <row r="307" spans="2:2" x14ac:dyDescent="0.2">
      <c r="B307" s="1"/>
    </row>
    <row r="308" spans="2:2" x14ac:dyDescent="0.2">
      <c r="B308" s="1"/>
    </row>
    <row r="309" spans="2:2" x14ac:dyDescent="0.2">
      <c r="B309" s="1"/>
    </row>
    <row r="310" spans="2:2" x14ac:dyDescent="0.2">
      <c r="B310" s="1"/>
    </row>
    <row r="311" spans="2:2" x14ac:dyDescent="0.2">
      <c r="B311" s="1"/>
    </row>
  </sheetData>
  <mergeCells count="5">
    <mergeCell ref="A2:B2"/>
    <mergeCell ref="A3:B3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IFD</vt:lpstr>
      <vt:lpstr>IFD!Área_de_impresión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2018-03-12T15:39:31Z</dcterms:created>
  <dcterms:modified xsi:type="dcterms:W3CDTF">2018-03-12T15:40:50Z</dcterms:modified>
</cp:coreProperties>
</file>