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DAVIVIENDA\REPORTERIA DAVIVIENDA\REPORTERIA 2018\BALANCES\"/>
    </mc:Choice>
  </mc:AlternateContent>
  <bookViews>
    <workbookView xWindow="0" yWindow="0" windowWidth="20490" windowHeight="766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3" i="1" l="1"/>
  <c r="B145" i="1"/>
  <c r="B136" i="1"/>
  <c r="B122" i="1"/>
  <c r="B139" i="1" s="1"/>
  <c r="B93" i="1"/>
  <c r="B96" i="1" s="1"/>
  <c r="B75" i="1"/>
  <c r="B69" i="1"/>
  <c r="B63" i="1"/>
  <c r="B45" i="1"/>
  <c r="B32" i="1"/>
  <c r="B41" i="1" s="1"/>
  <c r="B28" i="1"/>
  <c r="B16" i="1"/>
  <c r="B25" i="1" s="1"/>
  <c r="B86" i="1" l="1"/>
  <c r="B148" i="1"/>
  <c r="B156" i="1" s="1"/>
  <c r="B161" i="1" s="1"/>
  <c r="B167" i="1" s="1"/>
  <c r="B51" i="1"/>
  <c r="B98" i="1"/>
</calcChain>
</file>

<file path=xl/sharedStrings.xml><?xml version="1.0" encoding="utf-8"?>
<sst xmlns="http://schemas.openxmlformats.org/spreadsheetml/2006/main" count="132" uniqueCount="122">
  <si>
    <t>INVERSIONES FINANCIERAS DAVIVIENDA, S.A.Y SUBSIDIARIAS</t>
  </si>
  <si>
    <t>Sociedad Controladora de Finalidad Exclusiva</t>
  </si>
  <si>
    <t>31 de Enero de 2018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</si>
  <si>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</si>
  <si>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</si>
  <si>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</si>
  <si>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</si>
  <si>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</si>
  <si>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</si>
  <si>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</si>
  <si>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</si>
  <si>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</si>
  <si>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</si>
  <si>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</si>
  <si>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</si>
  <si>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>Primas por cobrar netas</t>
  </si>
  <si>
    <t xml:space="preserve">Primas por cobrar  </t>
  </si>
  <si>
    <t>Devoluciones y cancelaciones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</si>
  <si>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</si>
  <si>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</si>
  <si>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</si>
  <si>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</si>
  <si>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</si>
  <si>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</si>
  <si>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</si>
  <si>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</si>
  <si>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</si>
  <si>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Bienes dados en arrendamiento</t>
  </si>
  <si>
    <t>Gastos pagados por anticipado</t>
  </si>
  <si>
    <t>Cuentas por cobrar</t>
  </si>
  <si>
    <t>Otros activos</t>
  </si>
  <si>
    <t>Reservas</t>
  </si>
  <si>
    <t>Aporte especial de garantía</t>
  </si>
  <si>
    <t>Inversiones cuotas fondo de pensiones</t>
  </si>
  <si>
    <t>Total otros activos</t>
  </si>
  <si>
    <t>Activo fijo:</t>
  </si>
  <si>
    <t>Bienes inmuebles, muebles y otros, neto de depreciación acumulada</t>
  </si>
  <si>
    <t>Total activo fijo  neto</t>
  </si>
  <si>
    <t>Crédito mercantil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</si>
  <si>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</si>
  <si>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</si>
  <si>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</si>
  <si>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</si>
  <si>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</si>
  <si>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</si>
  <si>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</si>
  <si>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</si>
  <si>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</si>
  <si>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</si>
  <si>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</si>
  <si>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</si>
  <si>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</si>
  <si>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</si>
  <si>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</si>
  <si>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</si>
  <si>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</si>
  <si>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</si>
  <si>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</si>
  <si>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</si>
  <si>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</si>
  <si>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Obligaciones convertibles en acciones:</t>
  </si>
  <si>
    <t>Préstamos convertibles en acciones</t>
  </si>
  <si>
    <t>Bonos convertibles en acciones</t>
  </si>
  <si>
    <t>Total obligaciones convertibles en acciones</t>
  </si>
  <si>
    <t>Deuda subordinada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</si>
  <si>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</si>
  <si>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</si>
  <si>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</si>
  <si>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</si>
  <si>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</si>
  <si>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</si>
  <si>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</si>
  <si>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</si>
  <si>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</si>
  <si>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</si>
  <si>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Estado Consolidado de Resultados</t>
  </si>
  <si>
    <t>Del 01 al 31 de Enero de 2018</t>
  </si>
  <si>
    <t>Mes actual: Enero 2018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</si>
  <si>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</si>
  <si>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</si>
  <si>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</si>
  <si>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</si>
  <si>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</si>
  <si>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Participación en resultados de compañías subordinadas</t>
  </si>
  <si>
    <t>Reportos y operaciones bursátiles</t>
  </si>
  <si>
    <t>Intereses sobre depósitos</t>
  </si>
  <si>
    <t>Operaciones en moneda extranjera</t>
  </si>
  <si>
    <t>Primas netas de devoluciones y cancelaciones</t>
  </si>
  <si>
    <t>Comisión por sesión y retrocesión de negocios</t>
  </si>
  <si>
    <t>Ingresos técnicos por ajuste a las reservas</t>
  </si>
  <si>
    <t>Otros servicios y contingencias</t>
  </si>
  <si>
    <t>Ingresos por administración del fondo de pensiones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</si>
  <si>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</si>
  <si>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</si>
  <si>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</si>
  <si>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</si>
  <si>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</si>
  <si>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Amortizaciones crédito mercantil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</si>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</sst>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Border="1"/>
    <xf numFmtId="0" fontId="5" fillId="2" borderId="1" xfId="1" applyFont="1" applyFill="1" applyBorder="1" applyAlignment="1" applyProtection="1">
      <alignment horizontal="center" wrapText="1"/>
      <protection locked="0"/>
    </xf>
    <xf numFmtId="17" fontId="5" fillId="2" borderId="2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protection locked="0"/>
    </xf>
    <xf numFmtId="0" fontId="3" fillId="0" borderId="3" xfId="1" applyFont="1" applyBorder="1"/>
    <xf numFmtId="0" fontId="7" fillId="0" borderId="4" xfId="1" applyFont="1" applyFill="1" applyBorder="1" applyAlignment="1" applyProtection="1">
      <protection locked="0"/>
    </xf>
    <xf numFmtId="0" fontId="3" fillId="0" borderId="5" xfId="1" applyFont="1" applyBorder="1"/>
    <xf numFmtId="0" fontId="2" fillId="0" borderId="4" xfId="1" applyFont="1" applyFill="1" applyBorder="1" applyAlignment="1" applyProtection="1">
      <protection locked="0"/>
    </xf>
    <xf numFmtId="0" fontId="3" fillId="0" borderId="4" xfId="1" applyFont="1" applyFill="1" applyBorder="1" applyAlignment="1" applyProtection="1">
      <alignment horizontal="left" indent="1"/>
      <protection locked="0"/>
    </xf>
    <xf numFmtId="164" fontId="3" fillId="0" borderId="5" xfId="2" applyNumberFormat="1" applyFont="1" applyFill="1" applyBorder="1" applyAlignment="1" applyProtection="1">
      <alignment horizontal="right" indent="1"/>
      <protection locked="0"/>
    </xf>
    <xf numFmtId="164" fontId="3" fillId="0" borderId="6" xfId="2" applyNumberFormat="1" applyFont="1" applyFill="1" applyBorder="1" applyAlignment="1" applyProtection="1">
      <alignment horizontal="right" indent="1"/>
      <protection locked="0"/>
    </xf>
    <xf numFmtId="0" fontId="4" fillId="0" borderId="4" xfId="1" applyFont="1" applyFill="1" applyBorder="1" applyAlignment="1" applyProtection="1">
      <alignment horizontal="left" indent="3"/>
      <protection locked="0"/>
    </xf>
    <xf numFmtId="164" fontId="4" fillId="0" borderId="5" xfId="2" applyNumberFormat="1" applyFont="1" applyFill="1" applyBorder="1" applyAlignment="1" applyProtection="1">
      <alignment horizontal="right" indent="3"/>
      <protection locked="0"/>
    </xf>
    <xf numFmtId="164" fontId="3" fillId="0" borderId="5" xfId="2" applyNumberFormat="1" applyFont="1" applyBorder="1" applyAlignment="1">
      <alignment horizontal="right"/>
    </xf>
    <xf numFmtId="0" fontId="2" fillId="0" borderId="7" xfId="1" applyFont="1" applyFill="1" applyBorder="1" applyAlignment="1" applyProtection="1">
      <alignment horizontal="left"/>
      <protection locked="0"/>
    </xf>
    <xf numFmtId="165" fontId="3" fillId="0" borderId="8" xfId="2" applyNumberFormat="1" applyFont="1" applyBorder="1" applyAlignment="1">
      <alignment horizontal="right"/>
    </xf>
    <xf numFmtId="0" fontId="3" fillId="0" borderId="4" xfId="1" applyFont="1" applyFill="1" applyBorder="1" applyAlignment="1" applyProtection="1">
      <protection locked="0"/>
    </xf>
    <xf numFmtId="164" fontId="3" fillId="0" borderId="8" xfId="2" applyNumberFormat="1" applyFont="1" applyBorder="1" applyAlignment="1">
      <alignment horizontal="right"/>
    </xf>
    <xf numFmtId="164" fontId="2" fillId="0" borderId="8" xfId="2" applyNumberFormat="1" applyFont="1" applyBorder="1" applyAlignment="1">
      <alignment horizontal="right"/>
    </xf>
    <xf numFmtId="0" fontId="2" fillId="0" borderId="9" xfId="1" applyFont="1" applyFill="1" applyBorder="1" applyAlignment="1" applyProtection="1">
      <alignment horizontal="left"/>
      <protection locked="0"/>
    </xf>
    <xf numFmtId="165" fontId="3" fillId="0" borderId="10" xfId="1" applyNumberFormat="1" applyFont="1" applyBorder="1"/>
    <xf numFmtId="164" fontId="3" fillId="0" borderId="5" xfId="2" applyNumberFormat="1" applyFont="1" applyBorder="1"/>
    <xf numFmtId="164" fontId="3" fillId="0" borderId="8" xfId="2" applyNumberFormat="1" applyFont="1" applyBorder="1"/>
    <xf numFmtId="164" fontId="3" fillId="3" borderId="5" xfId="2" applyNumberFormat="1" applyFont="1" applyFill="1" applyBorder="1"/>
    <xf numFmtId="164" fontId="3" fillId="0" borderId="10" xfId="2" applyNumberFormat="1" applyFont="1" applyBorder="1"/>
    <xf numFmtId="164" fontId="3" fillId="0" borderId="11" xfId="2" applyNumberFormat="1" applyFont="1" applyBorder="1"/>
    <xf numFmtId="0" fontId="3" fillId="0" borderId="4" xfId="1" applyFont="1" applyFill="1" applyBorder="1" applyAlignment="1" applyProtection="1">
      <alignment horizontal="left" vertical="top" wrapText="1" indent="1"/>
      <protection locked="0"/>
    </xf>
    <xf numFmtId="164" fontId="3" fillId="0" borderId="9" xfId="2" applyNumberFormat="1" applyFont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5" fillId="4" borderId="4" xfId="1" applyFont="1" applyFill="1" applyBorder="1" applyAlignment="1" applyProtection="1">
      <alignment horizontal="center" wrapText="1"/>
      <protection locked="0"/>
    </xf>
    <xf numFmtId="0" fontId="5" fillId="4" borderId="12" xfId="1" applyFont="1" applyFill="1" applyBorder="1" applyAlignment="1">
      <alignment horizontal="center" wrapText="1"/>
    </xf>
    <xf numFmtId="0" fontId="8" fillId="0" borderId="4" xfId="1" applyFont="1" applyFill="1" applyBorder="1" applyAlignment="1" applyProtection="1">
      <alignment horizontal="left"/>
      <protection locked="0"/>
    </xf>
    <xf numFmtId="0" fontId="3" fillId="0" borderId="12" xfId="1" applyFont="1" applyFill="1" applyBorder="1" applyAlignment="1">
      <alignment horizontal="center"/>
    </xf>
    <xf numFmtId="0" fontId="8" fillId="0" borderId="4" xfId="1" applyFont="1" applyFill="1" applyBorder="1" applyAlignment="1" applyProtection="1">
      <alignment horizontal="left" indent="1"/>
      <protection locked="0"/>
    </xf>
    <xf numFmtId="164" fontId="3" fillId="0" borderId="12" xfId="2" applyNumberFormat="1" applyFont="1" applyFill="1" applyBorder="1" applyAlignment="1">
      <alignment horizontal="center"/>
    </xf>
    <xf numFmtId="0" fontId="9" fillId="0" borderId="7" xfId="1" applyFont="1" applyFill="1" applyBorder="1" applyAlignment="1" applyProtection="1">
      <alignment horizontal="left"/>
      <protection locked="0"/>
    </xf>
    <xf numFmtId="164" fontId="2" fillId="0" borderId="13" xfId="2" applyNumberFormat="1" applyFont="1" applyFill="1" applyBorder="1" applyAlignment="1">
      <alignment horizontal="center"/>
    </xf>
    <xf numFmtId="164" fontId="3" fillId="0" borderId="14" xfId="2" applyNumberFormat="1" applyFont="1" applyFill="1" applyBorder="1" applyAlignment="1">
      <alignment horizontal="center"/>
    </xf>
    <xf numFmtId="164" fontId="2" fillId="0" borderId="14" xfId="2" applyNumberFormat="1" applyFont="1" applyFill="1" applyBorder="1" applyAlignment="1">
      <alignment horizontal="center"/>
    </xf>
    <xf numFmtId="164" fontId="3" fillId="0" borderId="15" xfId="2" applyNumberFormat="1" applyFont="1" applyFill="1" applyBorder="1" applyAlignment="1">
      <alignment horizontal="center"/>
    </xf>
    <xf numFmtId="0" fontId="2" fillId="5" borderId="7" xfId="1" applyFont="1" applyFill="1" applyBorder="1" applyAlignment="1" applyProtection="1">
      <protection locked="0"/>
    </xf>
    <xf numFmtId="164" fontId="2" fillId="5" borderId="13" xfId="2" applyNumberFormat="1" applyFont="1" applyFill="1" applyBorder="1" applyAlignment="1">
      <alignment horizontal="center"/>
    </xf>
    <xf numFmtId="0" fontId="9" fillId="0" borderId="4" xfId="1" applyFont="1" applyFill="1" applyBorder="1" applyAlignment="1" applyProtection="1">
      <alignment horizontal="left"/>
      <protection locked="0"/>
    </xf>
    <xf numFmtId="164" fontId="3" fillId="0" borderId="14" xfId="2" quotePrefix="1" applyNumberFormat="1" applyFont="1" applyFill="1" applyBorder="1" applyAlignment="1">
      <alignment horizontal="center"/>
    </xf>
    <xf numFmtId="164" fontId="3" fillId="0" borderId="16" xfId="2" applyNumberFormat="1" applyFont="1" applyFill="1" applyBorder="1" applyAlignment="1">
      <alignment horizontal="center"/>
    </xf>
  </cellXfs>
  <cellStyles count="3">
    <cellStyle name="Millares 5 2 3" xfId="2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FD%20formato%20original%20enero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Estado de resultad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abSelected="1" workbookViewId="0">
      <selection activeCell="A13" sqref="A13"/>
    </sheetView>
  </sheetViews>
  <sheetFormatPr baseColWidth="10" defaultRowHeight="15" customHeight="1" x14ac:dyDescent="0.25"/>
  <cols>
    <col min="1" max="1" width="67.7109375" bestFit="1" customWidth="1"/>
    <col min="2" max="2" width="17.85546875" bestFit="1" customWidth="1"/>
  </cols>
  <sheetData>
    <row r="1" spans="1:2" ht="15" customHeight="1" x14ac:dyDescent="0.25">
      <c r="A1" s="1" t="s">
        <v>0</v>
      </c>
      <c r="B1" s="1"/>
    </row>
    <row r="2" spans="1:2" ht="15" customHeight="1" x14ac:dyDescent="0.25">
      <c r="A2" s="1" t="s">
        <v>1</v>
      </c>
      <c r="B2" s="1"/>
    </row>
    <row r="3" spans="1:2" ht="15" customHeight="1" x14ac:dyDescent="0.25">
      <c r="A3" s="2" t="s">
        <v>1</v>
      </c>
      <c r="B3" s="2"/>
    </row>
    <row r="4" spans="1:2" ht="15" customHeight="1" x14ac:dyDescent="0.25">
      <c r="A4" s="2" t="s">
        <v>2</v>
      </c>
      <c r="B4" s="2"/>
    </row>
    <row r="5" spans="1:2" ht="15" customHeight="1" x14ac:dyDescent="0.25">
      <c r="A5" s="3" t="s">
        <v>3</v>
      </c>
      <c r="B5" s="3"/>
    </row>
    <row r="6" spans="1:2" ht="15" customHeight="1" x14ac:dyDescent="0.25">
      <c r="A6" s="4"/>
      <c r="B6" s="4"/>
    </row>
    <row r="7" spans="1:2" ht="15" customHeight="1" x14ac:dyDescent="0.25">
      <c r="A7" s="4"/>
      <c r="B7" s="4"/>
    </row>
    <row r="8" spans="1:2" ht="15" customHeight="1" x14ac:dyDescent="0.25">
      <c r="A8" s="5" t="s">
        <v>4</v>
      </c>
      <c r="B8" s="6">
        <v>43131</v>
      </c>
    </row>
    <row r="9" spans="1:2" ht="15" customHeight="1" x14ac:dyDescent="0.25">
      <c r="A9" s="7"/>
      <c r="B9" s="8"/>
    </row>
    <row r="10" spans="1:2" ht="15" customHeight="1" x14ac:dyDescent="0.25">
      <c r="A10" s="9" t="s">
        <v>5</v>
      </c>
      <c r="B10" s="10"/>
    </row>
    <row r="11" spans="1:2" ht="15" customHeight="1" x14ac:dyDescent="0.25">
      <c r="A11" s="9"/>
      <c r="B11" s="10"/>
    </row>
    <row r="12" spans="1:2" ht="15" customHeight="1" x14ac:dyDescent="0.25">
      <c r="A12" s="11" t="s">
        <v>6</v>
      </c>
      <c r="B12" s="10"/>
    </row>
    <row r="13" spans="1:2" ht="15" customHeight="1" x14ac:dyDescent="0.25">
      <c r="A13" s="12" t="s">
        <v>7</v>
      </c>
      <c r="B13" s="13">
        <v>466305.15944999998</v>
      </c>
    </row>
    <row r="14" spans="1:2" ht="15" customHeight="1" x14ac:dyDescent="0.25">
      <c r="A14" s="12" t="s">
        <v>8</v>
      </c>
      <c r="B14" s="13">
        <v>637</v>
      </c>
    </row>
    <row r="15" spans="1:2" ht="15" customHeight="1" x14ac:dyDescent="0.25">
      <c r="A15" s="12" t="s">
        <v>9</v>
      </c>
      <c r="B15" s="13">
        <v>227502.98719999997</v>
      </c>
    </row>
    <row r="16" spans="1:2" ht="15" customHeight="1" x14ac:dyDescent="0.25">
      <c r="A16" s="12" t="s">
        <v>10</v>
      </c>
      <c r="B16" s="14">
        <f>SUM(B17:B20)</f>
        <v>1731604.9140100002</v>
      </c>
    </row>
    <row r="17" spans="1:2" ht="15" customHeight="1" x14ac:dyDescent="0.25">
      <c r="A17" s="15" t="s">
        <v>11</v>
      </c>
      <c r="B17" s="16">
        <v>1727568.1271200001</v>
      </c>
    </row>
    <row r="18" spans="1:2" ht="15" customHeight="1" x14ac:dyDescent="0.25">
      <c r="A18" s="15" t="s">
        <v>12</v>
      </c>
      <c r="B18" s="16">
        <v>37286.017509999998</v>
      </c>
    </row>
    <row r="19" spans="1:2" ht="15" customHeight="1" x14ac:dyDescent="0.25">
      <c r="A19" s="15" t="s">
        <v>13</v>
      </c>
      <c r="B19" s="16">
        <v>7669.9181900000003</v>
      </c>
    </row>
    <row r="20" spans="1:2" ht="15" customHeight="1" x14ac:dyDescent="0.25">
      <c r="A20" s="15" t="s">
        <v>14</v>
      </c>
      <c r="B20" s="16">
        <v>-40919.148809999999</v>
      </c>
    </row>
    <row r="21" spans="1:2" ht="15" customHeight="1" x14ac:dyDescent="0.25">
      <c r="A21" s="12" t="s">
        <v>15</v>
      </c>
      <c r="B21" s="17">
        <v>0</v>
      </c>
    </row>
    <row r="22" spans="1:2" ht="15" customHeight="1" x14ac:dyDescent="0.25">
      <c r="A22" s="15" t="s">
        <v>16</v>
      </c>
      <c r="B22" s="17">
        <v>3434.33925</v>
      </c>
    </row>
    <row r="23" spans="1:2" ht="15" customHeight="1" x14ac:dyDescent="0.25">
      <c r="A23" s="15" t="s">
        <v>17</v>
      </c>
      <c r="B23" s="17">
        <v>0</v>
      </c>
    </row>
    <row r="24" spans="1:2" ht="15" customHeight="1" x14ac:dyDescent="0.25">
      <c r="A24" s="12" t="s">
        <v>18</v>
      </c>
      <c r="B24" s="17">
        <v>217.04317</v>
      </c>
    </row>
    <row r="25" spans="1:2" ht="15" customHeight="1" x14ac:dyDescent="0.25">
      <c r="A25" s="18" t="s">
        <v>19</v>
      </c>
      <c r="B25" s="19">
        <f>+B13+B14+B15+B16+B22+B24</f>
        <v>2429701.4430800001</v>
      </c>
    </row>
    <row r="26" spans="1:2" ht="15" customHeight="1" x14ac:dyDescent="0.25">
      <c r="A26" s="20"/>
      <c r="B26" s="17"/>
    </row>
    <row r="27" spans="1:2" ht="15" customHeight="1" x14ac:dyDescent="0.25">
      <c r="A27" s="11" t="s">
        <v>20</v>
      </c>
      <c r="B27" s="17"/>
    </row>
    <row r="28" spans="1:2" ht="15" customHeight="1" x14ac:dyDescent="0.25">
      <c r="A28" s="12" t="s">
        <v>21</v>
      </c>
      <c r="B28" s="17">
        <f>SUM(B29:B30)</f>
        <v>4468.594360000001</v>
      </c>
    </row>
    <row r="29" spans="1:2" ht="15" customHeight="1" x14ac:dyDescent="0.25">
      <c r="A29" s="15" t="s">
        <v>22</v>
      </c>
      <c r="B29" s="17">
        <v>19501.49336</v>
      </c>
    </row>
    <row r="30" spans="1:2" ht="15" customHeight="1" x14ac:dyDescent="0.25">
      <c r="A30" s="15" t="s">
        <v>23</v>
      </c>
      <c r="B30" s="17">
        <v>-15032.898999999999</v>
      </c>
    </row>
    <row r="31" spans="1:2" ht="15" customHeight="1" x14ac:dyDescent="0.25">
      <c r="A31" s="12" t="s">
        <v>24</v>
      </c>
      <c r="B31" s="17">
        <v>4575.2701699999179</v>
      </c>
    </row>
    <row r="32" spans="1:2" ht="15" customHeight="1" x14ac:dyDescent="0.25">
      <c r="A32" s="12" t="s">
        <v>25</v>
      </c>
      <c r="B32" s="17">
        <f>SUM(B33:B38)</f>
        <v>33687.29727000001</v>
      </c>
    </row>
    <row r="33" spans="1:2" ht="15" customHeight="1" x14ac:dyDescent="0.25">
      <c r="A33" s="15" t="s">
        <v>26</v>
      </c>
      <c r="B33" s="17">
        <v>293.73207000000002</v>
      </c>
    </row>
    <row r="34" spans="1:2" ht="15" customHeight="1" x14ac:dyDescent="0.25">
      <c r="A34" s="15" t="s">
        <v>27</v>
      </c>
      <c r="B34" s="17">
        <v>0</v>
      </c>
    </row>
    <row r="35" spans="1:2" ht="15" customHeight="1" x14ac:dyDescent="0.25">
      <c r="A35" s="15" t="s">
        <v>28</v>
      </c>
      <c r="B35" s="17">
        <v>29514.679390000001</v>
      </c>
    </row>
    <row r="36" spans="1:2" ht="15" customHeight="1" x14ac:dyDescent="0.25">
      <c r="A36" s="15" t="s">
        <v>29</v>
      </c>
      <c r="B36" s="17">
        <v>5611.527070000001</v>
      </c>
    </row>
    <row r="37" spans="1:2" ht="15" customHeight="1" x14ac:dyDescent="0.25">
      <c r="A37" s="15" t="s">
        <v>30</v>
      </c>
      <c r="B37" s="17">
        <v>0</v>
      </c>
    </row>
    <row r="38" spans="1:2" ht="15" customHeight="1" x14ac:dyDescent="0.25">
      <c r="A38" s="15" t="s">
        <v>31</v>
      </c>
      <c r="B38" s="17">
        <v>-1732.6412600000001</v>
      </c>
    </row>
    <row r="39" spans="1:2" ht="15" customHeight="1" x14ac:dyDescent="0.25">
      <c r="A39" s="12" t="s">
        <v>32</v>
      </c>
      <c r="B39" s="17"/>
    </row>
    <row r="40" spans="1:2" ht="15" customHeight="1" x14ac:dyDescent="0.25">
      <c r="A40" s="12" t="s">
        <v>33</v>
      </c>
      <c r="B40" s="17"/>
    </row>
    <row r="41" spans="1:2" ht="15" customHeight="1" x14ac:dyDescent="0.25">
      <c r="A41" s="18" t="s">
        <v>34</v>
      </c>
      <c r="B41" s="21">
        <f>+B28+B31+B32</f>
        <v>42731.161799999929</v>
      </c>
    </row>
    <row r="42" spans="1:2" ht="15" customHeight="1" x14ac:dyDescent="0.25">
      <c r="A42" s="20"/>
      <c r="B42" s="17"/>
    </row>
    <row r="43" spans="1:2" ht="15" customHeight="1" x14ac:dyDescent="0.25">
      <c r="A43" s="11" t="s">
        <v>35</v>
      </c>
      <c r="B43" s="17"/>
    </row>
    <row r="44" spans="1:2" ht="15" customHeight="1" x14ac:dyDescent="0.25">
      <c r="A44" s="12" t="s">
        <v>36</v>
      </c>
      <c r="B44" s="17">
        <v>52436.378190000003</v>
      </c>
    </row>
    <row r="45" spans="1:2" ht="15" customHeight="1" x14ac:dyDescent="0.25">
      <c r="A45" s="18" t="s">
        <v>37</v>
      </c>
      <c r="B45" s="21">
        <f>+B44</f>
        <v>52436.378190000003</v>
      </c>
    </row>
    <row r="46" spans="1:2" ht="15" customHeight="1" x14ac:dyDescent="0.25">
      <c r="A46" s="20"/>
      <c r="B46" s="17"/>
    </row>
    <row r="47" spans="1:2" ht="15" customHeight="1" x14ac:dyDescent="0.25">
      <c r="A47" s="18" t="s">
        <v>38</v>
      </c>
      <c r="B47" s="22">
        <v>0</v>
      </c>
    </row>
    <row r="48" spans="1:2" ht="15" customHeight="1" x14ac:dyDescent="0.25">
      <c r="A48" s="20"/>
      <c r="B48" s="17"/>
    </row>
    <row r="49" spans="1:2" ht="15" customHeight="1" x14ac:dyDescent="0.25">
      <c r="A49" s="18" t="s">
        <v>39</v>
      </c>
      <c r="B49" s="21">
        <v>96088.773230000006</v>
      </c>
    </row>
    <row r="50" spans="1:2" ht="15" customHeight="1" x14ac:dyDescent="0.25">
      <c r="A50" s="20"/>
      <c r="B50" s="17"/>
    </row>
    <row r="51" spans="1:2" ht="15" customHeight="1" thickBot="1" x14ac:dyDescent="0.3">
      <c r="A51" s="23" t="s">
        <v>40</v>
      </c>
      <c r="B51" s="24">
        <f>+B25+B41+B45+B47+B49</f>
        <v>2620957.7563</v>
      </c>
    </row>
    <row r="52" spans="1:2" ht="15" customHeight="1" thickTop="1" x14ac:dyDescent="0.25">
      <c r="A52" s="20"/>
      <c r="B52" s="10"/>
    </row>
    <row r="53" spans="1:2" ht="15" customHeight="1" x14ac:dyDescent="0.25">
      <c r="A53" s="9" t="s">
        <v>41</v>
      </c>
      <c r="B53" s="10"/>
    </row>
    <row r="54" spans="1:2" ht="15" customHeight="1" x14ac:dyDescent="0.25">
      <c r="A54" s="9"/>
      <c r="B54" s="10"/>
    </row>
    <row r="55" spans="1:2" ht="15" customHeight="1" x14ac:dyDescent="0.25">
      <c r="A55" s="11" t="s">
        <v>42</v>
      </c>
      <c r="B55" s="10"/>
    </row>
    <row r="56" spans="1:2" ht="15" customHeight="1" x14ac:dyDescent="0.25">
      <c r="A56" s="12" t="s">
        <v>43</v>
      </c>
      <c r="B56" s="25">
        <v>1541749.4441499999</v>
      </c>
    </row>
    <row r="57" spans="1:2" ht="15" customHeight="1" x14ac:dyDescent="0.25">
      <c r="A57" s="12" t="s">
        <v>44</v>
      </c>
      <c r="B57" s="25">
        <v>408846.3181875</v>
      </c>
    </row>
    <row r="58" spans="1:2" ht="15" customHeight="1" x14ac:dyDescent="0.25">
      <c r="A58" s="12" t="s">
        <v>45</v>
      </c>
      <c r="B58" s="25">
        <v>4412.2471799999994</v>
      </c>
    </row>
    <row r="59" spans="1:2" ht="15" customHeight="1" x14ac:dyDescent="0.25">
      <c r="A59" s="12" t="s">
        <v>46</v>
      </c>
      <c r="B59" s="25">
        <v>190084.83577999999</v>
      </c>
    </row>
    <row r="60" spans="1:2" ht="15" customHeight="1" x14ac:dyDescent="0.25">
      <c r="A60" s="12" t="s">
        <v>47</v>
      </c>
      <c r="B60" s="25">
        <v>1992.3670900000002</v>
      </c>
    </row>
    <row r="61" spans="1:2" ht="15" customHeight="1" x14ac:dyDescent="0.25">
      <c r="A61" s="12" t="s">
        <v>48</v>
      </c>
      <c r="B61" s="25">
        <v>0</v>
      </c>
    </row>
    <row r="62" spans="1:2" ht="15" customHeight="1" x14ac:dyDescent="0.25">
      <c r="A62" s="12" t="s">
        <v>49</v>
      </c>
      <c r="B62" s="25">
        <v>10896.485650000001</v>
      </c>
    </row>
    <row r="63" spans="1:2" ht="15" customHeight="1" x14ac:dyDescent="0.25">
      <c r="A63" s="18" t="s">
        <v>50</v>
      </c>
      <c r="B63" s="26">
        <f>SUM(B56:B62)</f>
        <v>2157981.6980374996</v>
      </c>
    </row>
    <row r="64" spans="1:2" ht="15" customHeight="1" x14ac:dyDescent="0.25">
      <c r="A64" s="20"/>
      <c r="B64" s="25"/>
    </row>
    <row r="65" spans="1:2" ht="15" customHeight="1" x14ac:dyDescent="0.25">
      <c r="A65" s="11" t="s">
        <v>51</v>
      </c>
      <c r="B65" s="25"/>
    </row>
    <row r="66" spans="1:2" ht="15" customHeight="1" x14ac:dyDescent="0.25">
      <c r="A66" s="12" t="s">
        <v>52</v>
      </c>
      <c r="B66" s="27">
        <v>33434.310888165077</v>
      </c>
    </row>
    <row r="67" spans="1:2" ht="15" customHeight="1" x14ac:dyDescent="0.25">
      <c r="A67" s="12" t="s">
        <v>53</v>
      </c>
      <c r="B67" s="25">
        <v>2667.3917499999998</v>
      </c>
    </row>
    <row r="68" spans="1:2" ht="15" customHeight="1" x14ac:dyDescent="0.25">
      <c r="A68" s="12" t="s">
        <v>49</v>
      </c>
      <c r="B68" s="25">
        <v>9651.448138571428</v>
      </c>
    </row>
    <row r="69" spans="1:2" ht="15" customHeight="1" x14ac:dyDescent="0.25">
      <c r="A69" s="18" t="s">
        <v>54</v>
      </c>
      <c r="B69" s="26">
        <f>SUM(B66:B68)</f>
        <v>45753.150776736511</v>
      </c>
    </row>
    <row r="70" spans="1:2" ht="15" customHeight="1" x14ac:dyDescent="0.25">
      <c r="A70" s="20"/>
      <c r="B70" s="25"/>
    </row>
    <row r="71" spans="1:2" ht="15" customHeight="1" x14ac:dyDescent="0.25">
      <c r="A71" s="11" t="s">
        <v>55</v>
      </c>
      <c r="B71" s="25"/>
    </row>
    <row r="72" spans="1:2" ht="15" customHeight="1" x14ac:dyDescent="0.25">
      <c r="A72" s="12" t="s">
        <v>56</v>
      </c>
      <c r="B72" s="25">
        <v>3125.9766199999999</v>
      </c>
    </row>
    <row r="73" spans="1:2" ht="15" customHeight="1" x14ac:dyDescent="0.25">
      <c r="A73" s="12" t="s">
        <v>57</v>
      </c>
      <c r="B73" s="25">
        <v>8124.1545199999991</v>
      </c>
    </row>
    <row r="74" spans="1:2" ht="15" customHeight="1" x14ac:dyDescent="0.25">
      <c r="A74" s="12" t="s">
        <v>58</v>
      </c>
      <c r="B74" s="25">
        <v>2020.14896</v>
      </c>
    </row>
    <row r="75" spans="1:2" ht="15" customHeight="1" x14ac:dyDescent="0.25">
      <c r="A75" s="18" t="s">
        <v>59</v>
      </c>
      <c r="B75" s="26">
        <f>SUM(B72:B74)</f>
        <v>13270.2801</v>
      </c>
    </row>
    <row r="76" spans="1:2" ht="15" customHeight="1" x14ac:dyDescent="0.25">
      <c r="A76" s="20"/>
      <c r="B76" s="25"/>
    </row>
    <row r="77" spans="1:2" ht="15" customHeight="1" x14ac:dyDescent="0.25">
      <c r="A77" s="11" t="s">
        <v>60</v>
      </c>
      <c r="B77" s="25"/>
    </row>
    <row r="78" spans="1:2" ht="15" customHeight="1" x14ac:dyDescent="0.25">
      <c r="A78" s="12" t="s">
        <v>61</v>
      </c>
      <c r="B78" s="25"/>
    </row>
    <row r="79" spans="1:2" ht="15" customHeight="1" x14ac:dyDescent="0.25">
      <c r="A79" s="12" t="s">
        <v>62</v>
      </c>
      <c r="B79" s="25"/>
    </row>
    <row r="80" spans="1:2" ht="15" customHeight="1" x14ac:dyDescent="0.25">
      <c r="A80" s="18" t="s">
        <v>63</v>
      </c>
      <c r="B80" s="26"/>
    </row>
    <row r="81" spans="1:2" ht="15" customHeight="1" x14ac:dyDescent="0.25">
      <c r="A81" s="20"/>
      <c r="B81" s="25"/>
    </row>
    <row r="82" spans="1:2" ht="15" customHeight="1" x14ac:dyDescent="0.25">
      <c r="A82" s="18" t="s">
        <v>64</v>
      </c>
      <c r="B82" s="26">
        <v>0</v>
      </c>
    </row>
    <row r="83" spans="1:2" ht="15" customHeight="1" x14ac:dyDescent="0.25">
      <c r="A83" s="20"/>
      <c r="B83" s="25"/>
    </row>
    <row r="84" spans="1:2" ht="15" customHeight="1" x14ac:dyDescent="0.25">
      <c r="A84" s="18" t="s">
        <v>65</v>
      </c>
      <c r="B84" s="26">
        <v>104871.39529</v>
      </c>
    </row>
    <row r="85" spans="1:2" ht="15" customHeight="1" x14ac:dyDescent="0.25">
      <c r="A85" s="20"/>
      <c r="B85" s="25"/>
    </row>
    <row r="86" spans="1:2" ht="15" customHeight="1" thickBot="1" x14ac:dyDescent="0.3">
      <c r="A86" s="23" t="s">
        <v>66</v>
      </c>
      <c r="B86" s="28">
        <f>+B63+B69+B75+B82+B84</f>
        <v>2321876.524204236</v>
      </c>
    </row>
    <row r="87" spans="1:2" ht="15" customHeight="1" thickTop="1" x14ac:dyDescent="0.25">
      <c r="A87" s="20"/>
      <c r="B87" s="25"/>
    </row>
    <row r="88" spans="1:2" ht="15" customHeight="1" x14ac:dyDescent="0.25">
      <c r="A88" s="18" t="s">
        <v>67</v>
      </c>
      <c r="B88" s="26">
        <v>4362.0148132914164</v>
      </c>
    </row>
    <row r="89" spans="1:2" ht="15" customHeight="1" x14ac:dyDescent="0.25">
      <c r="A89" s="20"/>
      <c r="B89" s="29"/>
    </row>
    <row r="90" spans="1:2" ht="15" customHeight="1" x14ac:dyDescent="0.25">
      <c r="A90" s="11" t="s">
        <v>68</v>
      </c>
      <c r="B90" s="25"/>
    </row>
    <row r="91" spans="1:2" ht="15" customHeight="1" x14ac:dyDescent="0.25">
      <c r="A91" s="12" t="s">
        <v>69</v>
      </c>
      <c r="B91" s="25">
        <v>152000.00000285715</v>
      </c>
    </row>
    <row r="92" spans="1:2" ht="15" customHeight="1" x14ac:dyDescent="0.25">
      <c r="A92" s="30" t="s">
        <v>70</v>
      </c>
      <c r="B92" s="25">
        <v>140444.99350095927</v>
      </c>
    </row>
    <row r="93" spans="1:2" ht="15" customHeight="1" x14ac:dyDescent="0.25">
      <c r="A93" s="30" t="s">
        <v>71</v>
      </c>
      <c r="B93" s="25">
        <f>+'[1]Estado de resultados'!C73</f>
        <v>0</v>
      </c>
    </row>
    <row r="94" spans="1:2" ht="15" customHeight="1" x14ac:dyDescent="0.25">
      <c r="A94" s="12" t="s">
        <v>72</v>
      </c>
      <c r="B94" s="25"/>
    </row>
    <row r="95" spans="1:2" ht="15" customHeight="1" x14ac:dyDescent="0.25">
      <c r="A95" s="20"/>
      <c r="B95" s="25"/>
    </row>
    <row r="96" spans="1:2" ht="15" customHeight="1" thickBot="1" x14ac:dyDescent="0.3">
      <c r="A96" s="23" t="s">
        <v>73</v>
      </c>
      <c r="B96" s="28">
        <f>SUM(B91:B95)</f>
        <v>292444.99350381643</v>
      </c>
    </row>
    <row r="97" spans="1:3" ht="15" customHeight="1" thickTop="1" x14ac:dyDescent="0.25">
      <c r="A97" s="11"/>
      <c r="B97" s="25"/>
    </row>
    <row r="98" spans="1:3" ht="15" customHeight="1" thickBot="1" x14ac:dyDescent="0.3">
      <c r="A98" s="23" t="s">
        <v>74</v>
      </c>
      <c r="B98" s="31">
        <f>+B86+B88+B96</f>
        <v>2618683.5325213438</v>
      </c>
    </row>
    <row r="99" spans="1:3" ht="15" customHeight="1" thickTop="1" x14ac:dyDescent="0.25"/>
    <row r="100" spans="1:3" ht="15" customHeight="1" x14ac:dyDescent="0.25">
      <c r="A100" s="1" t="s">
        <v>0</v>
      </c>
      <c r="B100" s="1"/>
      <c r="C100" s="1"/>
    </row>
    <row r="101" spans="1:3" ht="15" customHeight="1" x14ac:dyDescent="0.25">
      <c r="A101" s="1" t="s">
        <v>1</v>
      </c>
      <c r="B101" s="1"/>
      <c r="C101" s="1"/>
    </row>
    <row r="102" spans="1:3" ht="15" customHeight="1" x14ac:dyDescent="0.25">
      <c r="A102" s="2" t="s">
        <v>75</v>
      </c>
      <c r="B102" s="2"/>
      <c r="C102" s="2"/>
    </row>
    <row r="103" spans="1:3" ht="15" customHeight="1" x14ac:dyDescent="0.25">
      <c r="A103" s="2" t="s">
        <v>76</v>
      </c>
      <c r="B103" s="2"/>
      <c r="C103" s="2"/>
    </row>
    <row r="104" spans="1:3" ht="15" customHeight="1" x14ac:dyDescent="0.25">
      <c r="A104" s="3" t="s">
        <v>3</v>
      </c>
      <c r="B104" s="3"/>
      <c r="C104" s="3"/>
    </row>
    <row r="105" spans="1:3" ht="15" customHeight="1" x14ac:dyDescent="0.25">
      <c r="A105" s="32"/>
      <c r="B105" s="33"/>
      <c r="C105" s="33"/>
    </row>
    <row r="106" spans="1:3" ht="15" customHeight="1" x14ac:dyDescent="0.25">
      <c r="A106" s="34" t="s">
        <v>4</v>
      </c>
      <c r="B106" s="35" t="s">
        <v>77</v>
      </c>
    </row>
    <row r="107" spans="1:3" ht="15" customHeight="1" x14ac:dyDescent="0.25">
      <c r="A107" s="36"/>
      <c r="B107" s="37"/>
    </row>
    <row r="108" spans="1:3" ht="15" customHeight="1" x14ac:dyDescent="0.25">
      <c r="A108" s="11" t="s">
        <v>78</v>
      </c>
      <c r="B108" s="37"/>
    </row>
    <row r="109" spans="1:3" ht="15" customHeight="1" x14ac:dyDescent="0.25">
      <c r="A109" s="38" t="s">
        <v>79</v>
      </c>
      <c r="B109" s="39">
        <v>14138.863170000001</v>
      </c>
    </row>
    <row r="110" spans="1:3" ht="15" customHeight="1" x14ac:dyDescent="0.25">
      <c r="A110" s="38" t="s">
        <v>80</v>
      </c>
      <c r="B110" s="39">
        <v>1310.78963</v>
      </c>
    </row>
    <row r="111" spans="1:3" ht="15" customHeight="1" x14ac:dyDescent="0.25">
      <c r="A111" s="38" t="s">
        <v>81</v>
      </c>
      <c r="B111" s="39">
        <v>893.54528000000005</v>
      </c>
    </row>
    <row r="112" spans="1:3" ht="15" customHeight="1" x14ac:dyDescent="0.25">
      <c r="A112" s="38" t="s">
        <v>82</v>
      </c>
      <c r="B112" s="39">
        <v>0</v>
      </c>
    </row>
    <row r="113" spans="1:2" ht="15" customHeight="1" x14ac:dyDescent="0.25">
      <c r="A113" s="38" t="s">
        <v>83</v>
      </c>
      <c r="B113" s="39"/>
    </row>
    <row r="114" spans="1:2" ht="15" customHeight="1" x14ac:dyDescent="0.25">
      <c r="A114" s="38" t="s">
        <v>84</v>
      </c>
      <c r="B114" s="39">
        <v>7.4585899999999992</v>
      </c>
    </row>
    <row r="115" spans="1:2" ht="15" customHeight="1" x14ac:dyDescent="0.25">
      <c r="A115" s="38" t="s">
        <v>85</v>
      </c>
      <c r="B115" s="39">
        <v>441.2199</v>
      </c>
    </row>
    <row r="116" spans="1:2" ht="15" customHeight="1" x14ac:dyDescent="0.25">
      <c r="A116" s="38" t="s">
        <v>86</v>
      </c>
      <c r="B116" s="39">
        <v>159.14008999999999</v>
      </c>
    </row>
    <row r="117" spans="1:2" ht="15" customHeight="1" x14ac:dyDescent="0.25">
      <c r="A117" s="38" t="s">
        <v>87</v>
      </c>
      <c r="B117" s="39">
        <v>1782.5060100000001</v>
      </c>
    </row>
    <row r="118" spans="1:2" ht="15" customHeight="1" x14ac:dyDescent="0.25">
      <c r="A118" s="38" t="s">
        <v>88</v>
      </c>
      <c r="B118" s="39"/>
    </row>
    <row r="119" spans="1:2" ht="15" customHeight="1" x14ac:dyDescent="0.25">
      <c r="A119" s="38" t="s">
        <v>89</v>
      </c>
      <c r="B119" s="39">
        <v>313.35442000000006</v>
      </c>
    </row>
    <row r="120" spans="1:2" ht="15" customHeight="1" x14ac:dyDescent="0.25">
      <c r="A120" s="38" t="s">
        <v>90</v>
      </c>
      <c r="B120" s="39">
        <v>1084.84265</v>
      </c>
    </row>
    <row r="121" spans="1:2" ht="15" customHeight="1" x14ac:dyDescent="0.25">
      <c r="A121" s="38" t="s">
        <v>91</v>
      </c>
      <c r="B121" s="39">
        <v>0</v>
      </c>
    </row>
    <row r="122" spans="1:2" ht="15" customHeight="1" x14ac:dyDescent="0.25">
      <c r="A122" s="40" t="s">
        <v>92</v>
      </c>
      <c r="B122" s="41">
        <f>SUM(B109:B121)</f>
        <v>20131.71974</v>
      </c>
    </row>
    <row r="123" spans="1:2" ht="15" customHeight="1" x14ac:dyDescent="0.25">
      <c r="A123" s="36"/>
      <c r="B123" s="39"/>
    </row>
    <row r="124" spans="1:2" ht="15" customHeight="1" x14ac:dyDescent="0.25">
      <c r="A124" s="11" t="s">
        <v>93</v>
      </c>
      <c r="B124" s="39"/>
    </row>
    <row r="125" spans="1:2" ht="15" customHeight="1" x14ac:dyDescent="0.25">
      <c r="A125" s="38" t="s">
        <v>94</v>
      </c>
      <c r="B125" s="39">
        <v>2848.7228</v>
      </c>
    </row>
    <row r="126" spans="1:2" ht="15" customHeight="1" x14ac:dyDescent="0.25">
      <c r="A126" s="38" t="s">
        <v>13</v>
      </c>
      <c r="B126" s="39">
        <v>1551.1817699999999</v>
      </c>
    </row>
    <row r="127" spans="1:2" ht="15" customHeight="1" x14ac:dyDescent="0.25">
      <c r="A127" s="38" t="s">
        <v>95</v>
      </c>
      <c r="B127" s="39">
        <v>795.05583999999999</v>
      </c>
    </row>
    <row r="128" spans="1:2" ht="15" customHeight="1" x14ac:dyDescent="0.25">
      <c r="A128" s="38" t="s">
        <v>96</v>
      </c>
      <c r="B128" s="39">
        <v>5.8088999999999995</v>
      </c>
    </row>
    <row r="129" spans="1:2" ht="15" customHeight="1" x14ac:dyDescent="0.25">
      <c r="A129" s="38" t="s">
        <v>97</v>
      </c>
      <c r="B129" s="39">
        <v>0</v>
      </c>
    </row>
    <row r="130" spans="1:2" ht="15" customHeight="1" x14ac:dyDescent="0.25">
      <c r="A130" s="38" t="s">
        <v>86</v>
      </c>
      <c r="B130" s="39">
        <v>0</v>
      </c>
    </row>
    <row r="131" spans="1:2" ht="15" customHeight="1" x14ac:dyDescent="0.25">
      <c r="A131" s="38" t="s">
        <v>98</v>
      </c>
      <c r="B131" s="39">
        <v>460.44896999999997</v>
      </c>
    </row>
    <row r="132" spans="1:2" ht="15" customHeight="1" x14ac:dyDescent="0.25">
      <c r="A132" s="38" t="s">
        <v>99</v>
      </c>
      <c r="B132" s="39">
        <v>225.6619</v>
      </c>
    </row>
    <row r="133" spans="1:2" ht="15" customHeight="1" x14ac:dyDescent="0.25">
      <c r="A133" s="38" t="s">
        <v>100</v>
      </c>
      <c r="B133" s="39">
        <v>321.70621</v>
      </c>
    </row>
    <row r="134" spans="1:2" ht="15" customHeight="1" x14ac:dyDescent="0.25">
      <c r="A134" s="38" t="s">
        <v>90</v>
      </c>
      <c r="B134" s="39">
        <v>1816.5667999999998</v>
      </c>
    </row>
    <row r="135" spans="1:2" ht="15" customHeight="1" x14ac:dyDescent="0.25">
      <c r="A135" s="38" t="s">
        <v>101</v>
      </c>
      <c r="B135" s="42"/>
    </row>
    <row r="136" spans="1:2" ht="15" customHeight="1" x14ac:dyDescent="0.25">
      <c r="A136" s="40" t="s">
        <v>102</v>
      </c>
      <c r="B136" s="43">
        <f>SUM(B125:B135)</f>
        <v>8025.15319</v>
      </c>
    </row>
    <row r="137" spans="1:2" ht="15" customHeight="1" x14ac:dyDescent="0.25">
      <c r="A137" s="36"/>
      <c r="B137" s="44"/>
    </row>
    <row r="138" spans="1:2" ht="15" customHeight="1" x14ac:dyDescent="0.25">
      <c r="A138" s="36"/>
      <c r="B138" s="39"/>
    </row>
    <row r="139" spans="1:2" ht="15" customHeight="1" x14ac:dyDescent="0.25">
      <c r="A139" s="45" t="s">
        <v>103</v>
      </c>
      <c r="B139" s="46">
        <f>B122-B136</f>
        <v>12106.56655</v>
      </c>
    </row>
    <row r="140" spans="1:2" ht="15" customHeight="1" x14ac:dyDescent="0.25">
      <c r="A140" s="36"/>
      <c r="B140" s="39"/>
    </row>
    <row r="141" spans="1:2" ht="15" customHeight="1" x14ac:dyDescent="0.25">
      <c r="A141" s="47" t="s">
        <v>104</v>
      </c>
      <c r="B141" s="39"/>
    </row>
    <row r="142" spans="1:2" ht="15" customHeight="1" x14ac:dyDescent="0.25">
      <c r="A142" s="38" t="s">
        <v>105</v>
      </c>
      <c r="B142" s="39">
        <v>3054.7168099999999</v>
      </c>
    </row>
    <row r="143" spans="1:2" ht="15" customHeight="1" x14ac:dyDescent="0.25">
      <c r="A143" s="38" t="s">
        <v>106</v>
      </c>
      <c r="B143" s="39">
        <v>2508.2454400000006</v>
      </c>
    </row>
    <row r="144" spans="1:2" ht="15" customHeight="1" x14ac:dyDescent="0.25">
      <c r="A144" s="38" t="s">
        <v>107</v>
      </c>
      <c r="B144" s="39">
        <v>575.17266000000006</v>
      </c>
    </row>
    <row r="145" spans="1:2" ht="15" customHeight="1" x14ac:dyDescent="0.25">
      <c r="A145" s="40" t="s">
        <v>108</v>
      </c>
      <c r="B145" s="41">
        <f>SUM(B142:B144)</f>
        <v>6138.1349100000007</v>
      </c>
    </row>
    <row r="146" spans="1:2" ht="15" customHeight="1" x14ac:dyDescent="0.25">
      <c r="A146" s="36"/>
      <c r="B146" s="44"/>
    </row>
    <row r="147" spans="1:2" ht="15" customHeight="1" x14ac:dyDescent="0.25">
      <c r="A147" s="36"/>
      <c r="B147" s="39"/>
    </row>
    <row r="148" spans="1:2" ht="15" customHeight="1" x14ac:dyDescent="0.25">
      <c r="A148" s="45" t="s">
        <v>109</v>
      </c>
      <c r="B148" s="46">
        <f>B139-B145</f>
        <v>5968.4316399999989</v>
      </c>
    </row>
    <row r="149" spans="1:2" ht="15" customHeight="1" x14ac:dyDescent="0.25">
      <c r="A149" s="9"/>
      <c r="B149" s="39"/>
    </row>
    <row r="150" spans="1:2" ht="15" customHeight="1" x14ac:dyDescent="0.25">
      <c r="A150" s="11" t="s">
        <v>110</v>
      </c>
      <c r="B150" s="39"/>
    </row>
    <row r="151" spans="1:2" ht="15" customHeight="1" x14ac:dyDescent="0.25">
      <c r="A151" s="38" t="s">
        <v>14</v>
      </c>
      <c r="B151" s="39">
        <v>3182.14176</v>
      </c>
    </row>
    <row r="152" spans="1:2" ht="15" customHeight="1" x14ac:dyDescent="0.25">
      <c r="A152" s="38" t="s">
        <v>111</v>
      </c>
      <c r="B152" s="48"/>
    </row>
    <row r="153" spans="1:2" ht="15" customHeight="1" x14ac:dyDescent="0.25">
      <c r="A153" s="40" t="s">
        <v>112</v>
      </c>
      <c r="B153" s="43">
        <f>SUM(B151:B152)</f>
        <v>3182.14176</v>
      </c>
    </row>
    <row r="154" spans="1:2" ht="15" customHeight="1" x14ac:dyDescent="0.25">
      <c r="A154" s="36"/>
      <c r="B154" s="44"/>
    </row>
    <row r="155" spans="1:2" ht="15" customHeight="1" x14ac:dyDescent="0.25">
      <c r="A155" s="36"/>
      <c r="B155" s="39"/>
    </row>
    <row r="156" spans="1:2" ht="15" customHeight="1" x14ac:dyDescent="0.25">
      <c r="A156" s="45" t="s">
        <v>113</v>
      </c>
      <c r="B156" s="46">
        <f>+B148-B153</f>
        <v>2786.2898799999989</v>
      </c>
    </row>
    <row r="157" spans="1:2" ht="15" customHeight="1" x14ac:dyDescent="0.25">
      <c r="A157" s="36"/>
      <c r="B157" s="39"/>
    </row>
    <row r="158" spans="1:2" ht="15" customHeight="1" x14ac:dyDescent="0.25">
      <c r="A158" s="38" t="s">
        <v>114</v>
      </c>
      <c r="B158" s="39">
        <v>0</v>
      </c>
    </row>
    <row r="159" spans="1:2" ht="15" customHeight="1" x14ac:dyDescent="0.25">
      <c r="A159" s="38" t="s">
        <v>115</v>
      </c>
      <c r="B159" s="49">
        <v>873.12833999999998</v>
      </c>
    </row>
    <row r="160" spans="1:2" ht="15" customHeight="1" x14ac:dyDescent="0.25">
      <c r="A160" s="36"/>
      <c r="B160" s="39"/>
    </row>
    <row r="161" spans="1:2" ht="15" customHeight="1" x14ac:dyDescent="0.25">
      <c r="A161" s="45" t="s">
        <v>116</v>
      </c>
      <c r="B161" s="46">
        <f>SUM(B156:B160)</f>
        <v>3659.4182199999987</v>
      </c>
    </row>
    <row r="162" spans="1:2" ht="15" customHeight="1" x14ac:dyDescent="0.25">
      <c r="A162" s="36" t="s">
        <v>117</v>
      </c>
      <c r="B162" s="39"/>
    </row>
    <row r="163" spans="1:2" ht="15" customHeight="1" x14ac:dyDescent="0.25">
      <c r="A163" s="36" t="s">
        <v>118</v>
      </c>
      <c r="B163" s="39">
        <v>1210.78251</v>
      </c>
    </row>
    <row r="164" spans="1:2" ht="15" customHeight="1" x14ac:dyDescent="0.25">
      <c r="A164" s="36" t="s">
        <v>119</v>
      </c>
      <c r="B164" s="39">
        <v>-35.754629999999999</v>
      </c>
    </row>
    <row r="165" spans="1:2" ht="15" customHeight="1" x14ac:dyDescent="0.25">
      <c r="A165" s="36" t="s">
        <v>120</v>
      </c>
      <c r="B165" s="39">
        <v>176.38482000000002</v>
      </c>
    </row>
    <row r="166" spans="1:2" ht="15" customHeight="1" x14ac:dyDescent="0.25">
      <c r="A166" s="36"/>
      <c r="B166" s="39"/>
    </row>
    <row r="167" spans="1:2" ht="15" customHeight="1" x14ac:dyDescent="0.25">
      <c r="A167" s="45" t="s">
        <v>121</v>
      </c>
      <c r="B167" s="46">
        <f>+B161-B163-B164-B165</f>
        <v>2308.0055199999983</v>
      </c>
    </row>
  </sheetData>
  <mergeCells count="10">
    <mergeCell ref="A101:C101"/>
    <mergeCell ref="A102:C102"/>
    <mergeCell ref="A103:C103"/>
    <mergeCell ref="A104:C104"/>
    <mergeCell ref="A1:B1"/>
    <mergeCell ref="A2:B2"/>
    <mergeCell ref="A3:B3"/>
    <mergeCell ref="A4:B4"/>
    <mergeCell ref="A5:B5"/>
    <mergeCell ref="A100:C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2018-02-12T14:45:31Z</dcterms:created>
  <dcterms:modified xsi:type="dcterms:W3CDTF">2018-02-12T14:47:49Z</dcterms:modified>
</cp:coreProperties>
</file>