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io.garcia\Desktop\Reportes-2017\SSF\Emisión\Envíos a BV\"/>
    </mc:Choice>
  </mc:AlternateContent>
  <bookViews>
    <workbookView xWindow="0" yWindow="0" windowWidth="20490" windowHeight="7155"/>
  </bookViews>
  <sheets>
    <sheet name="Septiembre 2017" sheetId="2" r:id="rId1"/>
  </sheets>
  <externalReferences>
    <externalReference r:id="rId2"/>
  </externalReferences>
  <definedNames>
    <definedName name="_xlnm.Print_Area" localSheetId="0">'Septiembre 2017'!$B$4:$D$100</definedName>
  </definedNames>
  <calcPr calcId="152511"/>
</workbook>
</file>

<file path=xl/calcChain.xml><?xml version="1.0" encoding="utf-8"?>
<calcChain xmlns="http://schemas.openxmlformats.org/spreadsheetml/2006/main">
  <c r="C93" i="2" l="1"/>
  <c r="D70" i="2" l="1"/>
  <c r="D77" i="2" s="1"/>
  <c r="D82" i="2" s="1"/>
  <c r="D86" i="2" s="1"/>
  <c r="D62" i="2"/>
  <c r="D100" i="2" s="1"/>
  <c r="D50" i="2"/>
  <c r="D41" i="2"/>
  <c r="D29" i="2"/>
  <c r="D20" i="2"/>
  <c r="D30" i="2" s="1"/>
  <c r="D89" i="2" l="1"/>
  <c r="D95" i="2"/>
  <c r="D93" i="2"/>
  <c r="D51" i="2"/>
  <c r="D91" i="2" s="1"/>
  <c r="C52" i="2"/>
  <c r="D63" i="2" l="1"/>
  <c r="C70" i="2" l="1"/>
  <c r="C77" i="2" s="1"/>
  <c r="C82" i="2" s="1"/>
  <c r="C50" i="2"/>
  <c r="C86" i="2" l="1"/>
  <c r="C97" i="2" s="1"/>
  <c r="C98" i="2"/>
  <c r="C62" i="2"/>
  <c r="C100" i="2" s="1"/>
  <c r="C41" i="2"/>
  <c r="C29" i="2"/>
  <c r="C20" i="2"/>
  <c r="C51" i="2" l="1"/>
  <c r="C91" i="2" s="1"/>
  <c r="C30" i="2"/>
  <c r="C89" i="2"/>
  <c r="C95" i="2" l="1"/>
  <c r="C63" i="2"/>
</calcChain>
</file>

<file path=xl/sharedStrings.xml><?xml version="1.0" encoding="utf-8"?>
<sst xmlns="http://schemas.openxmlformats.org/spreadsheetml/2006/main" count="99" uniqueCount="89">
  <si>
    <t>VALOR CONTABLE DE LAS ACCIONES ($)</t>
  </si>
  <si>
    <t>VALOR NOMINAL DE LAS ACCIONES ($)</t>
  </si>
  <si>
    <t xml:space="preserve">Utilidad o Pérdida Acumulada / Capital Social </t>
  </si>
  <si>
    <t>(Utilidad o Pérdida Neta / Capital Social ) Del período</t>
  </si>
  <si>
    <t>RENTABILIDAD O PÉRDIDA DEL CAPITAL SOCIAL</t>
  </si>
  <si>
    <t>Utilidad del Ejercicio / Activo Total</t>
  </si>
  <si>
    <t>RENTABILIDAD O PÉRDIDA DEL ACTIVO</t>
  </si>
  <si>
    <t>Utilidad del Ejercicio / Patrimonio-Utilidad del Ejercicio</t>
  </si>
  <si>
    <t>RENTABILIDAD O PÉRDIDA DEL PATRIMONIO</t>
  </si>
  <si>
    <t>Pasivo Total / Patrimonio</t>
  </si>
  <si>
    <t>ENDEUDAMIENTO (VECES)</t>
  </si>
  <si>
    <t>Activo Corriente / Pasivo Corriente</t>
  </si>
  <si>
    <t>LIQUIDEZ</t>
  </si>
  <si>
    <t>RAZONES FINANCIERAS</t>
  </si>
  <si>
    <t>RESULTADO DEL PERÍODO</t>
  </si>
  <si>
    <t>Impuestos</t>
  </si>
  <si>
    <t>Reserva Legal</t>
  </si>
  <si>
    <t>Interés Minoritario</t>
  </si>
  <si>
    <t>RESULTADO ANTES DE RESERVA E IMPUESTOS</t>
  </si>
  <si>
    <t>Otros Gastos</t>
  </si>
  <si>
    <t>Gastos Financieros</t>
  </si>
  <si>
    <t>Ingresos Financieros</t>
  </si>
  <si>
    <t>Más ó Menos</t>
  </si>
  <si>
    <t>RESULTADO DE OPERACIÓN</t>
  </si>
  <si>
    <t>Gastos de Depreciación y Amortización</t>
  </si>
  <si>
    <t>Gastos de Personal</t>
  </si>
  <si>
    <t>Gastos de Administración</t>
  </si>
  <si>
    <t>Gastos de Distribución</t>
  </si>
  <si>
    <t>Gastos de Operación</t>
  </si>
  <si>
    <t>Menos</t>
  </si>
  <si>
    <t>RESULTADO BRUTO</t>
  </si>
  <si>
    <t>COSTO DE VENTAS</t>
  </si>
  <si>
    <t>Otros Ingresos</t>
  </si>
  <si>
    <t>Ingresos Ordinarios</t>
  </si>
  <si>
    <t>INGRESOS</t>
  </si>
  <si>
    <t>ESTADO DE RESULTADOS</t>
  </si>
  <si>
    <t>TOTAL PASIVO MÁS PATRIMONIO</t>
  </si>
  <si>
    <t>TOTAL PATRIMONIO</t>
  </si>
  <si>
    <t>Resultado del Período</t>
  </si>
  <si>
    <t>Resultados Acumulados</t>
  </si>
  <si>
    <t>Superávit por Acciones</t>
  </si>
  <si>
    <t>Reservas por Valuaciones</t>
  </si>
  <si>
    <t>Reserva Estatutaria o Voluntaria</t>
  </si>
  <si>
    <t xml:space="preserve">Capital Adicional </t>
  </si>
  <si>
    <t>Capital Social</t>
  </si>
  <si>
    <t>PATRIMONIO</t>
  </si>
  <si>
    <t>Interés Minoritario o Socios Externos</t>
  </si>
  <si>
    <t>TOTAL DE PASIVO</t>
  </si>
  <si>
    <t>TOTAL PASIVO NO CORRIENTE</t>
  </si>
  <si>
    <t>Provisiones</t>
  </si>
  <si>
    <t>Otros Pasivos Financieros</t>
  </si>
  <si>
    <t>Impuestos Diferidos</t>
  </si>
  <si>
    <t>Depósitos de Consumidores</t>
  </si>
  <si>
    <t>Obligaciones Emisión de Títulosvalores</t>
  </si>
  <si>
    <t>Cuentas por Pagar Empresas Relacionadas</t>
  </si>
  <si>
    <t>Préstamos y Otras Obligaciones Financieras</t>
  </si>
  <si>
    <t>PASIVO NO CORRIENTE</t>
  </si>
  <si>
    <t>TOTAL PASIVO CORRIENTE</t>
  </si>
  <si>
    <t>Impuestos Corrientes</t>
  </si>
  <si>
    <t>Porción de los Préstamos a Largo Plazo con vencimiento a corto plazo</t>
  </si>
  <si>
    <t>Préstamos de Corto Plazo</t>
  </si>
  <si>
    <t>Acreedores comerciales y Otras Cuentas por Pagar</t>
  </si>
  <si>
    <t>PASIVO CORRIENTE</t>
  </si>
  <si>
    <t>PASIVO</t>
  </si>
  <si>
    <t>TOTAL DE ACTIVO</t>
  </si>
  <si>
    <t>TOTAL ACTIVO NO CORRIENTE</t>
  </si>
  <si>
    <t>Otros Activos financieros</t>
  </si>
  <si>
    <t>Activos intangibles</t>
  </si>
  <si>
    <t>Inversiones</t>
  </si>
  <si>
    <t xml:space="preserve">Cuentas por cobrar a LP </t>
  </si>
  <si>
    <t>Propiedades de Inversión</t>
  </si>
  <si>
    <t>Propiedades, Planta y Equipo  (Neto)</t>
  </si>
  <si>
    <t>ACTIVO NO CORRIENTE</t>
  </si>
  <si>
    <t>TOTAL ACTIVO CORRIENTE</t>
  </si>
  <si>
    <t>Activos biológicos</t>
  </si>
  <si>
    <t>Pagos por Anticipado</t>
  </si>
  <si>
    <t>Inventario (Materiales, Suministros, etc.)</t>
  </si>
  <si>
    <t>Cuentas por cobrar Empresas Relacionadas</t>
  </si>
  <si>
    <t>Deudores comerciales y Otras Cuentas por Cobrar (Netos)</t>
  </si>
  <si>
    <t>Efectivo y Equivalentes de Efectivo</t>
  </si>
  <si>
    <t>ACTIVO CORRIENTE</t>
  </si>
  <si>
    <t>ACTIVO</t>
  </si>
  <si>
    <t>BALANCE GENERAL</t>
  </si>
  <si>
    <t>(En miles de Dólares de Estados Unidos de América)</t>
  </si>
  <si>
    <t>CIFRAS  AL 31 DE DICIEMBRE DE 2006 Y 2005</t>
  </si>
  <si>
    <t>INFORMACIÓN FINANCIERA DE EMISORES NO BANCARIOS CON EMISIONES DE VALORES,  ASENTADOS EN EL REGISTRO PÚBLICO BURSÁTIL</t>
  </si>
  <si>
    <t>SUPERINTENDENCIA DE VALORES</t>
  </si>
  <si>
    <t>OPTIMA SERVICIOS FINANCIEROS, S.A. DE C.V.</t>
  </si>
  <si>
    <r>
      <t>CIFRAS  AL 30 DE SEPTIEMBRE</t>
    </r>
    <r>
      <rPr>
        <b/>
        <sz val="16"/>
        <color rgb="FF00B050"/>
        <rFont val="Arial"/>
        <family val="2"/>
      </rPr>
      <t xml:space="preserve"> DE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</si>
</sst>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color indexed="48"/>
      <name val="Arial"/>
      <family val="2"/>
    </font>
    <font>
      <sz val="12"/>
      <name val="Arial"/>
      <family val="2"/>
    </font>
    <font>
      <sz val="12"/>
      <color indexed="50"/>
      <name val="Arial"/>
      <family val="2"/>
    </font>
    <font>
      <b/>
      <sz val="16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14"/>
      <name val="Arial"/>
      <family val="2"/>
    </font>
    <font>
      <b/>
      <sz val="12"/>
      <color indexed="12"/>
      <name val="Arial"/>
      <family val="2"/>
    </font>
    <font>
      <sz val="10"/>
      <color indexed="14"/>
      <name val="Arial"/>
      <family val="2"/>
    </font>
    <font>
      <b/>
      <sz val="16"/>
      <color indexed="63"/>
      <name val="Arial"/>
      <family val="2"/>
    </font>
    <font>
      <sz val="16"/>
      <name val="Arial Black"/>
      <family val="2"/>
    </font>
    <font>
      <b/>
      <sz val="44"/>
      <color indexed="9"/>
      <name val="Arial Black"/>
      <family val="2"/>
    </font>
    <font>
      <sz val="10"/>
      <color indexed="13"/>
      <name val="Arial"/>
      <family val="2"/>
    </font>
    <font>
      <b/>
      <sz val="16"/>
      <color theme="3"/>
      <name val="Arial"/>
      <family val="2"/>
    </font>
    <font>
      <b/>
      <sz val="16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5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 style="thin">
        <color indexed="14"/>
      </top>
      <bottom/>
      <diagonal/>
    </border>
    <border>
      <left style="thin">
        <color indexed="62"/>
      </left>
      <right style="thin">
        <color indexed="14"/>
      </right>
      <top style="thin">
        <color indexed="1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0" fontId="4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165" fontId="2" fillId="4" borderId="2" xfId="1" applyNumberFormat="1" applyFont="1" applyFill="1" applyBorder="1" applyAlignment="1">
      <alignment horizontal="right" vertical="center"/>
    </xf>
    <xf numFmtId="165" fontId="4" fillId="4" borderId="2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65" fontId="0" fillId="0" borderId="0" xfId="1" applyNumberFormat="1" applyFont="1" applyAlignment="1">
      <alignment vertical="center"/>
    </xf>
    <xf numFmtId="165" fontId="4" fillId="4" borderId="2" xfId="1" applyNumberFormat="1" applyFont="1" applyFill="1" applyBorder="1" applyAlignment="1" applyProtection="1">
      <alignment horizontal="right" vertical="center"/>
    </xf>
    <xf numFmtId="165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64" fontId="0" fillId="0" borderId="0" xfId="1" applyFont="1" applyAlignment="1">
      <alignment vertical="center"/>
    </xf>
    <xf numFmtId="165" fontId="5" fillId="0" borderId="2" xfId="1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5" fontId="8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65" fontId="4" fillId="0" borderId="2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ill="1"/>
    <xf numFmtId="0" fontId="13" fillId="5" borderId="0" xfId="0" applyFont="1" applyFill="1" applyAlignment="1"/>
    <xf numFmtId="0" fontId="0" fillId="5" borderId="0" xfId="0" applyFill="1"/>
    <xf numFmtId="0" fontId="16" fillId="5" borderId="0" xfId="0" applyFont="1" applyFill="1"/>
    <xf numFmtId="17" fontId="6" fillId="3" borderId="3" xfId="0" applyNumberFormat="1" applyFont="1" applyFill="1" applyBorder="1" applyAlignment="1">
      <alignment horizontal="center" vertical="center"/>
    </xf>
    <xf numFmtId="165" fontId="4" fillId="0" borderId="2" xfId="1" applyNumberFormat="1" applyFont="1" applyFill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4" fontId="9" fillId="0" borderId="2" xfId="1" applyFont="1" applyFill="1" applyBorder="1" applyAlignment="1">
      <alignment horizontal="right"/>
    </xf>
    <xf numFmtId="165" fontId="4" fillId="4" borderId="2" xfId="1" applyNumberFormat="1" applyFont="1" applyFill="1" applyBorder="1" applyAlignment="1" applyProtection="1">
      <alignment horizontal="center" vertical="center"/>
    </xf>
    <xf numFmtId="43" fontId="4" fillId="4" borderId="2" xfId="1" applyNumberFormat="1" applyFont="1" applyFill="1" applyBorder="1" applyAlignment="1" applyProtection="1">
      <alignment horizontal="center" vertical="center"/>
    </xf>
    <xf numFmtId="43" fontId="4" fillId="4" borderId="1" xfId="1" applyNumberFormat="1" applyFont="1" applyFill="1" applyBorder="1" applyAlignment="1">
      <alignment horizontal="center" vertical="center"/>
    </xf>
    <xf numFmtId="43" fontId="3" fillId="2" borderId="0" xfId="0" applyNumberFormat="1" applyFont="1" applyFill="1"/>
    <xf numFmtId="0" fontId="15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76200</xdr:rowOff>
    </xdr:from>
    <xdr:to>
      <xdr:col>4</xdr:col>
      <xdr:colOff>0</xdr:colOff>
      <xdr:row>31</xdr:row>
      <xdr:rowOff>28575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8181975" y="733425"/>
          <a:ext cx="0" cy="6896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LIQUIDEZ: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Muestra la disponibilidad de recursos realizables a corto plazo para cumplir con las obligaciones a ese mismo plazo.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Muestra la proporción de obligaciones con terceros, respecto al patrimonio de la empresa, o participación de los accionistas.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RENTABILIDAD DEL PATRIMONIO: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Determina el rendimiento del patrimonio, es la relación de utilidades generadas en el ejercicio, respecto del capital social, reservas, superáVit y utilidades de ejercicicios anteriores o utilidades retenidas. Valores negativos representan pérdidas.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RENTABILIDAD DEL ACTIVO: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Determina la productividad del activo total, es la relación de utilidades generadas en el ejercicio, respecto del activo total. Valores negativos representan pérdidas.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RENTABILIDAD DEL CAPITAL SOCIAL: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Determina el rendimiento del capital social (inversión de los accionistas).  Los valores negativos representan pérdidas; la relación de pérdida acumulada representa el porcentaje de pérdida del capital social de una sociedad.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34</xdr:row>
      <xdr:rowOff>38100</xdr:rowOff>
    </xdr:from>
    <xdr:to>
      <xdr:col>4</xdr:col>
      <xdr:colOff>0</xdr:colOff>
      <xdr:row>70</xdr:row>
      <xdr:rowOff>66675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8181975" y="8467725"/>
          <a:ext cx="0" cy="9972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BALANCE GENERAL, BALANCE DE COMPROBACIÓN O DE SITUACIÓN: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Muestra el equilibrio ante el total de activos (recursos) y la suma de pasivo y capital (obligaciones y patrimonio). La presentación se hace atendiendo el grado de realización y exigibilidad, así: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ACTIVO CORRIENTE: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Recursos de mayor grado de disponibilidad o realización a un año plazo.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ACTIVO NO CORRIENTE: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Recursos que presentan menor grado de disponibilidad o realización a más de un año plazo.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PASIVO CORRIENTE: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Obligaciones exigibles a corto plazo, un año.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PASIVO NO CORRIENTE: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Obligaciones que tienen un menor grado de exigibilidad, cuyo vencimiento supera el término de un año.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PATRIMONIO: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Representa la inversión inicial de los accionistas, más el crecimiento generado en el tiempo.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VALOR CONTABLE DE LAS ACCIONES: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 el Patrimonio Total dividido entre la cantidad de acciones que representan el capital social, ó el Patrimonio Total dividido entre el Capital Social y multiplicados por el Valor Nominal por acción. Es un valor de referencia comparable con la inversión inicial del accionista, el valor nominal y el de mercado.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RESULTADOS: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Muestra en forma ordenada y sistemática, los ingresos, costos y gastos de una entidad en un período, obtenidos de las operaciones realizadas, mostrando el efecto positivo (utilidad) o negativo (pérdida).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RAZONES FINANCIERAS: 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 interpretación debe realizarse de acuerdo al sector al que pertenece la empresa.</a:t>
          </a:r>
        </a:p>
      </xdr:txBody>
    </xdr:sp>
    <xdr:clientData/>
  </xdr:twoCellAnchor>
  <xdr:twoCellAnchor>
    <xdr:from>
      <xdr:col>4</xdr:col>
      <xdr:colOff>0</xdr:colOff>
      <xdr:row>73</xdr:row>
      <xdr:rowOff>19050</xdr:rowOff>
    </xdr:from>
    <xdr:to>
      <xdr:col>4</xdr:col>
      <xdr:colOff>0</xdr:colOff>
      <xdr:row>98</xdr:row>
      <xdr:rowOff>180975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8181975" y="19221450"/>
          <a:ext cx="0" cy="7067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LAS CIFRAS SE HAN TOMADO DE LOS ESTADOS FINANCIEROS REMITIDOS A ESTA SUPERINTENDENCIA POR LOS EMISORES DE VALORES.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 LA FECHA, LA CLASE DE VALORES QUE ESTÁN REGISTRADOS Y QUE PUEDEN NEGOCIARSE SON: TÍTULOS DE PARTICIPACIÓN-ACCIONES Y TÍTULOS DE DEUDA.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LOS BANCOS PRIVADOS TIENEN REGISTRADOS TÍTULOS DE DEUDA Y SUS ACCIONES, CUYOS ESTADOS FINANCIEROS SON PUBLICADOS POR LAS MISMAS INSTITUCIONES.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ESTA INFORMACIÓN: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 ES LA ÚNICA HERRAMIENTA PARA TOMAR LA DECISIÓN DE INVERTIR.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NO ES INDICADOR DE LA CALIFICACIÓN DE LA CALIDAD DE LOS TÍTULOS VALORES EN CIRCULACIÓN, NI DE LA SOLVENCIA DE SUS EMISORES.</a:t>
          </a:r>
        </a:p>
        <a:p>
          <a:pPr algn="just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91</xdr:row>
      <xdr:rowOff>190500</xdr:rowOff>
    </xdr:from>
    <xdr:to>
      <xdr:col>4</xdr:col>
      <xdr:colOff>0</xdr:colOff>
      <xdr:row>101</xdr:row>
      <xdr:rowOff>114300</xdr:rowOff>
    </xdr:to>
    <xdr:pic>
      <xdr:nvPicPr>
        <xdr:cNvPr id="5" name="Picture 10" descr="svCOLO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81975" y="24364950"/>
          <a:ext cx="0" cy="2686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carlos.flores/Documents/2013/Estados%20Financieros/EF%202012/Excel/EF%20DisCos%20-%20DICIEMBRE%202012%20v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 2008 OK"/>
      <sheetName val="Integración dic 2007 OK"/>
      <sheetName val="Saldos Marzo"/>
      <sheetName val="Ingresos-Gastos Interco"/>
      <sheetName val="Eliminaciones"/>
      <sheetName val="Integraciones de cuentas"/>
      <sheetName val="FLUJO AES"/>
      <sheetName val="FLUJO CAESS"/>
      <sheetName val="FLUJO DEUSEM"/>
      <sheetName val="FLUJO EEO"/>
      <sheetName val="FLUJO CLESA"/>
      <sheetName val="BG"/>
      <sheetName val="ER"/>
      <sheetName val="FLUJOS - HT"/>
      <sheetName val="FLUJO"/>
      <sheetName val="Notas e Info"/>
      <sheetName val="ER Trimestre"/>
      <sheetName val="ER Presentación (2)"/>
      <sheetName val="FLUJO Trimestral"/>
      <sheetName val="FLUJO Presentación (2)"/>
      <sheetName val="FLUJO Trimestre"/>
      <sheetName val="ECPN AES"/>
      <sheetName val="ECPN CAESS"/>
      <sheetName val="ECPN DEUSEM"/>
      <sheetName val="ECPN EEO"/>
      <sheetName val="ECPN CLESA"/>
      <sheetName val="ER Trimestral"/>
      <sheetName val="ER Presentación"/>
      <sheetName val="FLUJO Presentación"/>
      <sheetName val="Saldos Diciemb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61">
          <cell r="Q61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2"/>
  <sheetViews>
    <sheetView showGridLines="0" tabSelected="1" topLeftCell="B4" zoomScale="90" zoomScaleNormal="90" zoomScaleSheetLayoutView="70" workbookViewId="0">
      <selection activeCell="D10" sqref="D10"/>
    </sheetView>
  </sheetViews>
  <sheetFormatPr baseColWidth="10" defaultColWidth="0" defaultRowHeight="0" customHeight="1" zeroHeight="1" x14ac:dyDescent="0.2"/>
  <cols>
    <col min="1" max="1" width="3.140625" hidden="1" customWidth="1"/>
    <col min="2" max="2" width="42.28515625" customWidth="1"/>
    <col min="3" max="4" width="24.85546875" customWidth="1"/>
  </cols>
  <sheetData>
    <row r="1" spans="1:4" ht="67.5" hidden="1" x14ac:dyDescent="1.25">
      <c r="B1" s="36"/>
      <c r="C1" s="45" t="s">
        <v>86</v>
      </c>
      <c r="D1" s="45"/>
    </row>
    <row r="2" spans="1:4" ht="24.75" hidden="1" x14ac:dyDescent="0.5">
      <c r="B2" s="35"/>
      <c r="C2" s="46" t="s">
        <v>85</v>
      </c>
      <c r="D2" s="46"/>
    </row>
    <row r="3" spans="1:4" ht="20.25" hidden="1" x14ac:dyDescent="0.3">
      <c r="B3" s="35"/>
      <c r="C3" s="34" t="s">
        <v>84</v>
      </c>
      <c r="D3" s="34"/>
    </row>
    <row r="4" spans="1:4" ht="12.75" x14ac:dyDescent="0.2">
      <c r="B4" s="33"/>
    </row>
    <row r="5" spans="1:4" ht="20.100000000000001" customHeight="1" x14ac:dyDescent="0.3">
      <c r="B5" s="47" t="s">
        <v>87</v>
      </c>
      <c r="C5" s="48"/>
      <c r="D5" s="48"/>
    </row>
    <row r="6" spans="1:4" ht="20.100000000000001" customHeight="1" x14ac:dyDescent="0.3">
      <c r="B6" s="49" t="s">
        <v>88</v>
      </c>
      <c r="C6" s="49"/>
      <c r="D6" s="49"/>
    </row>
    <row r="7" spans="1:4" s="32" customFormat="1" ht="29.25" customHeight="1" x14ac:dyDescent="0.3">
      <c r="B7" s="49" t="s">
        <v>83</v>
      </c>
      <c r="C7" s="49"/>
      <c r="D7" s="49"/>
    </row>
    <row r="8" spans="1:4" s="29" customFormat="1" ht="20.100000000000001" customHeight="1" x14ac:dyDescent="0.2">
      <c r="B8" s="31" t="s">
        <v>82</v>
      </c>
      <c r="C8" s="37">
        <v>42643</v>
      </c>
      <c r="D8" s="37">
        <v>42979</v>
      </c>
    </row>
    <row r="9" spans="1:4" s="29" customFormat="1" ht="20.100000000000001" customHeight="1" x14ac:dyDescent="0.2">
      <c r="B9" s="27" t="s">
        <v>81</v>
      </c>
      <c r="C9" s="30"/>
      <c r="D9" s="30"/>
    </row>
    <row r="10" spans="1:4" s="25" customFormat="1" ht="21.95" customHeight="1" x14ac:dyDescent="0.2">
      <c r="A10" s="4"/>
      <c r="B10" s="7" t="s">
        <v>80</v>
      </c>
      <c r="C10" s="28"/>
      <c r="D10" s="28"/>
    </row>
    <row r="11" spans="1:4" s="25" customFormat="1" ht="21.95" customHeight="1" x14ac:dyDescent="0.2">
      <c r="A11" s="4"/>
      <c r="B11" s="8" t="s">
        <v>79</v>
      </c>
      <c r="C11" s="15">
        <v>3897686.74</v>
      </c>
      <c r="D11" s="15">
        <v>2770983.92</v>
      </c>
    </row>
    <row r="12" spans="1:4" s="25" customFormat="1" ht="21.95" customHeight="1" x14ac:dyDescent="0.2">
      <c r="A12" s="4"/>
      <c r="B12" s="8" t="s">
        <v>78</v>
      </c>
      <c r="C12" s="15">
        <v>28258092.43</v>
      </c>
      <c r="D12" s="15">
        <v>30312308.610000003</v>
      </c>
    </row>
    <row r="13" spans="1:4" s="25" customFormat="1" ht="21.95" customHeight="1" x14ac:dyDescent="0.2">
      <c r="A13" s="4"/>
      <c r="B13" s="8" t="s">
        <v>77</v>
      </c>
      <c r="C13" s="15">
        <v>0</v>
      </c>
      <c r="D13" s="15">
        <v>0</v>
      </c>
    </row>
    <row r="14" spans="1:4" s="25" customFormat="1" ht="21.95" customHeight="1" x14ac:dyDescent="0.2">
      <c r="A14" s="4"/>
      <c r="B14" s="8" t="s">
        <v>68</v>
      </c>
      <c r="C14" s="15">
        <v>0</v>
      </c>
      <c r="D14" s="15">
        <v>0</v>
      </c>
    </row>
    <row r="15" spans="1:4" s="25" customFormat="1" ht="21.95" customHeight="1" x14ac:dyDescent="0.2">
      <c r="A15" s="4"/>
      <c r="B15" s="8" t="s">
        <v>76</v>
      </c>
      <c r="C15" s="15">
        <v>620376.47000000009</v>
      </c>
      <c r="D15" s="15">
        <v>1194621.5899999999</v>
      </c>
    </row>
    <row r="16" spans="1:4" s="25" customFormat="1" ht="21.95" customHeight="1" x14ac:dyDescent="0.2">
      <c r="A16" s="4"/>
      <c r="B16" s="8" t="s">
        <v>75</v>
      </c>
      <c r="C16" s="15">
        <v>167362.31</v>
      </c>
      <c r="D16" s="15">
        <v>287491.67000000004</v>
      </c>
    </row>
    <row r="17" spans="1:4" s="25" customFormat="1" ht="21.95" customHeight="1" x14ac:dyDescent="0.2">
      <c r="A17" s="4"/>
      <c r="B17" s="8" t="s">
        <v>74</v>
      </c>
      <c r="C17" s="15">
        <v>0</v>
      </c>
      <c r="D17" s="15">
        <v>0</v>
      </c>
    </row>
    <row r="18" spans="1:4" s="25" customFormat="1" ht="21.95" customHeight="1" x14ac:dyDescent="0.2">
      <c r="A18" s="4"/>
      <c r="B18" s="8" t="s">
        <v>58</v>
      </c>
      <c r="C18" s="15">
        <v>59881.530000000006</v>
      </c>
      <c r="D18" s="15">
        <v>213926.57</v>
      </c>
    </row>
    <row r="19" spans="1:4" s="25" customFormat="1" ht="21.95" customHeight="1" x14ac:dyDescent="0.2">
      <c r="A19" s="4"/>
      <c r="B19" s="8" t="s">
        <v>66</v>
      </c>
      <c r="C19" s="15">
        <v>0</v>
      </c>
      <c r="D19" s="15">
        <v>0</v>
      </c>
    </row>
    <row r="20" spans="1:4" s="24" customFormat="1" ht="21.95" customHeight="1" x14ac:dyDescent="0.2">
      <c r="A20" s="16"/>
      <c r="B20" s="7" t="s">
        <v>73</v>
      </c>
      <c r="C20" s="14">
        <f>SUM(C11:C19)</f>
        <v>33003399.48</v>
      </c>
      <c r="D20" s="14">
        <f>SUM(D11:D19)</f>
        <v>34779332.360000007</v>
      </c>
    </row>
    <row r="21" spans="1:4" s="25" customFormat="1" ht="21.95" customHeight="1" x14ac:dyDescent="0.2">
      <c r="A21" s="4"/>
      <c r="B21" s="7" t="s">
        <v>72</v>
      </c>
      <c r="C21" s="38"/>
      <c r="D21" s="38"/>
    </row>
    <row r="22" spans="1:4" s="25" customFormat="1" ht="21.95" customHeight="1" x14ac:dyDescent="0.2">
      <c r="A22" s="4"/>
      <c r="B22" s="8" t="s">
        <v>71</v>
      </c>
      <c r="C22" s="15">
        <v>747464.37</v>
      </c>
      <c r="D22" s="15">
        <v>722717.64999999991</v>
      </c>
    </row>
    <row r="23" spans="1:4" s="25" customFormat="1" ht="21.95" customHeight="1" x14ac:dyDescent="0.2">
      <c r="A23" s="4"/>
      <c r="B23" s="8" t="s">
        <v>70</v>
      </c>
      <c r="C23" s="15">
        <v>0</v>
      </c>
      <c r="D23" s="15">
        <v>0</v>
      </c>
    </row>
    <row r="24" spans="1:4" s="25" customFormat="1" ht="21.95" customHeight="1" x14ac:dyDescent="0.2">
      <c r="A24" s="4"/>
      <c r="B24" s="8" t="s">
        <v>69</v>
      </c>
      <c r="C24" s="15">
        <v>0</v>
      </c>
      <c r="D24" s="15">
        <v>0</v>
      </c>
    </row>
    <row r="25" spans="1:4" s="25" customFormat="1" ht="21.95" customHeight="1" x14ac:dyDescent="0.2">
      <c r="A25" s="4"/>
      <c r="B25" s="8" t="s">
        <v>68</v>
      </c>
      <c r="C25" s="15">
        <v>2359.71</v>
      </c>
      <c r="D25" s="15">
        <v>2359.71</v>
      </c>
    </row>
    <row r="26" spans="1:4" s="25" customFormat="1" ht="21.95" customHeight="1" x14ac:dyDescent="0.2">
      <c r="A26" s="4"/>
      <c r="B26" s="8" t="s">
        <v>67</v>
      </c>
      <c r="C26" s="15">
        <v>33562.549999999996</v>
      </c>
      <c r="D26" s="15">
        <v>29409.410000000003</v>
      </c>
    </row>
    <row r="27" spans="1:4" s="25" customFormat="1" ht="21.95" customHeight="1" x14ac:dyDescent="0.2">
      <c r="A27" s="4"/>
      <c r="B27" s="8" t="s">
        <v>51</v>
      </c>
      <c r="C27" s="15">
        <v>2855.78</v>
      </c>
      <c r="D27" s="15">
        <v>6045.79</v>
      </c>
    </row>
    <row r="28" spans="1:4" s="25" customFormat="1" ht="21.95" customHeight="1" x14ac:dyDescent="0.2">
      <c r="A28" s="4"/>
      <c r="B28" s="8" t="s">
        <v>66</v>
      </c>
      <c r="C28" s="15">
        <v>23567.15</v>
      </c>
      <c r="D28" s="15">
        <v>0</v>
      </c>
    </row>
    <row r="29" spans="1:4" s="24" customFormat="1" ht="21.95" customHeight="1" x14ac:dyDescent="0.2">
      <c r="A29" s="16"/>
      <c r="B29" s="7" t="s">
        <v>65</v>
      </c>
      <c r="C29" s="14">
        <f>SUM(C22:C28)</f>
        <v>809809.56</v>
      </c>
      <c r="D29" s="14">
        <f>SUM(D22:D28)</f>
        <v>760532.55999999994</v>
      </c>
    </row>
    <row r="30" spans="1:4" s="24" customFormat="1" ht="21.95" customHeight="1" x14ac:dyDescent="0.2">
      <c r="A30" s="16"/>
      <c r="B30" s="7" t="s">
        <v>64</v>
      </c>
      <c r="C30" s="14">
        <f>+C29+C20</f>
        <v>33813209.039999999</v>
      </c>
      <c r="D30" s="14">
        <f>+D29+D20</f>
        <v>35539864.920000009</v>
      </c>
    </row>
    <row r="31" spans="1:4" s="25" customFormat="1" ht="21.95" customHeight="1" x14ac:dyDescent="0.2">
      <c r="A31" s="4"/>
      <c r="B31" s="27" t="s">
        <v>63</v>
      </c>
      <c r="C31" s="38"/>
      <c r="D31" s="38"/>
    </row>
    <row r="32" spans="1:4" s="25" customFormat="1" ht="21.95" customHeight="1" x14ac:dyDescent="0.2">
      <c r="A32" s="4"/>
      <c r="B32" s="7" t="s">
        <v>62</v>
      </c>
      <c r="C32" s="38"/>
      <c r="D32" s="38"/>
    </row>
    <row r="33" spans="1:4" s="25" customFormat="1" ht="21.95" customHeight="1" x14ac:dyDescent="0.2">
      <c r="A33" s="4"/>
      <c r="B33" s="8" t="s">
        <v>61</v>
      </c>
      <c r="C33" s="15">
        <v>989541.21999999986</v>
      </c>
      <c r="D33" s="15">
        <v>287014.53000000038</v>
      </c>
    </row>
    <row r="34" spans="1:4" s="25" customFormat="1" ht="21.95" customHeight="1" x14ac:dyDescent="0.2">
      <c r="A34" s="4"/>
      <c r="B34" s="8" t="s">
        <v>60</v>
      </c>
      <c r="C34" s="15">
        <v>9716984.9800000004</v>
      </c>
      <c r="D34" s="15">
        <v>4567201.7699999996</v>
      </c>
    </row>
    <row r="35" spans="1:4" s="25" customFormat="1" ht="21.95" customHeight="1" x14ac:dyDescent="0.2">
      <c r="A35" s="4"/>
      <c r="B35" s="8" t="s">
        <v>59</v>
      </c>
      <c r="C35" s="15">
        <v>0</v>
      </c>
      <c r="D35" s="15">
        <v>0</v>
      </c>
    </row>
    <row r="36" spans="1:4" s="25" customFormat="1" ht="21.95" customHeight="1" x14ac:dyDescent="0.2">
      <c r="A36" s="4"/>
      <c r="B36" s="8" t="s">
        <v>53</v>
      </c>
      <c r="C36" s="15">
        <v>0</v>
      </c>
      <c r="D36" s="15">
        <v>0</v>
      </c>
    </row>
    <row r="37" spans="1:4" s="25" customFormat="1" ht="21.95" customHeight="1" x14ac:dyDescent="0.2">
      <c r="A37" s="4"/>
      <c r="B37" s="8" t="s">
        <v>54</v>
      </c>
      <c r="C37" s="15">
        <v>961.57</v>
      </c>
      <c r="D37" s="15">
        <v>0</v>
      </c>
    </row>
    <row r="38" spans="1:4" s="25" customFormat="1" ht="21.95" customHeight="1" x14ac:dyDescent="0.2">
      <c r="A38" s="4"/>
      <c r="B38" s="8" t="s">
        <v>58</v>
      </c>
      <c r="C38" s="15">
        <v>130825.22</v>
      </c>
      <c r="D38" s="15">
        <v>188273.95</v>
      </c>
    </row>
    <row r="39" spans="1:4" s="25" customFormat="1" ht="21.95" customHeight="1" x14ac:dyDescent="0.2">
      <c r="A39" s="4"/>
      <c r="B39" s="8" t="s">
        <v>49</v>
      </c>
      <c r="C39" s="15">
        <v>0</v>
      </c>
      <c r="D39" s="15">
        <v>0</v>
      </c>
    </row>
    <row r="40" spans="1:4" s="25" customFormat="1" ht="21.95" customHeight="1" x14ac:dyDescent="0.2">
      <c r="A40" s="4"/>
      <c r="B40" s="8" t="s">
        <v>50</v>
      </c>
      <c r="C40" s="15">
        <v>0</v>
      </c>
      <c r="D40" s="15">
        <v>0</v>
      </c>
    </row>
    <row r="41" spans="1:4" s="24" customFormat="1" ht="21.95" customHeight="1" x14ac:dyDescent="0.2">
      <c r="A41" s="16"/>
      <c r="B41" s="7" t="s">
        <v>57</v>
      </c>
      <c r="C41" s="14">
        <f>SUM(C33:C40)</f>
        <v>10838312.990000002</v>
      </c>
      <c r="D41" s="14">
        <f>SUM(D33:D40)</f>
        <v>5042490.25</v>
      </c>
    </row>
    <row r="42" spans="1:4" s="25" customFormat="1" ht="21.95" customHeight="1" x14ac:dyDescent="0.2">
      <c r="A42" s="4"/>
      <c r="B42" s="7" t="s">
        <v>56</v>
      </c>
      <c r="C42" s="40"/>
      <c r="D42" s="40"/>
    </row>
    <row r="43" spans="1:4" s="25" customFormat="1" ht="21.95" customHeight="1" x14ac:dyDescent="0.2">
      <c r="A43" s="4"/>
      <c r="B43" s="8" t="s">
        <v>55</v>
      </c>
      <c r="C43" s="15">
        <v>17336206.800000001</v>
      </c>
      <c r="D43" s="15">
        <v>24864871.399999999</v>
      </c>
    </row>
    <row r="44" spans="1:4" s="25" customFormat="1" ht="21.95" customHeight="1" x14ac:dyDescent="0.2">
      <c r="A44" s="4"/>
      <c r="B44" s="8" t="s">
        <v>54</v>
      </c>
      <c r="C44" s="15">
        <v>0</v>
      </c>
      <c r="D44" s="15">
        <v>0</v>
      </c>
    </row>
    <row r="45" spans="1:4" s="25" customFormat="1" ht="21.95" customHeight="1" x14ac:dyDescent="0.2">
      <c r="A45" s="4"/>
      <c r="B45" s="8" t="s">
        <v>53</v>
      </c>
      <c r="C45" s="15">
        <v>0</v>
      </c>
      <c r="D45" s="15">
        <v>0</v>
      </c>
    </row>
    <row r="46" spans="1:4" s="25" customFormat="1" ht="21.95" customHeight="1" x14ac:dyDescent="0.2">
      <c r="A46" s="4"/>
      <c r="B46" s="8" t="s">
        <v>52</v>
      </c>
      <c r="C46" s="15">
        <v>0</v>
      </c>
      <c r="D46" s="15">
        <v>0</v>
      </c>
    </row>
    <row r="47" spans="1:4" s="25" customFormat="1" ht="21.95" customHeight="1" x14ac:dyDescent="0.2">
      <c r="A47" s="4"/>
      <c r="B47" s="8" t="s">
        <v>51</v>
      </c>
      <c r="C47" s="15">
        <v>5395.13</v>
      </c>
      <c r="D47" s="15">
        <v>4267.6000000000004</v>
      </c>
    </row>
    <row r="48" spans="1:4" s="25" customFormat="1" ht="21.95" customHeight="1" x14ac:dyDescent="0.2">
      <c r="A48" s="4"/>
      <c r="B48" s="8" t="s">
        <v>50</v>
      </c>
      <c r="C48" s="15">
        <v>51468.1</v>
      </c>
      <c r="D48" s="15">
        <v>0</v>
      </c>
    </row>
    <row r="49" spans="1:4" s="25" customFormat="1" ht="21.95" customHeight="1" x14ac:dyDescent="0.2">
      <c r="A49" s="4"/>
      <c r="B49" s="8" t="s">
        <v>49</v>
      </c>
      <c r="C49" s="15">
        <v>0</v>
      </c>
      <c r="D49" s="15">
        <v>0</v>
      </c>
    </row>
    <row r="50" spans="1:4" s="24" customFormat="1" ht="21.95" customHeight="1" x14ac:dyDescent="0.2">
      <c r="A50" s="16"/>
      <c r="B50" s="7" t="s">
        <v>48</v>
      </c>
      <c r="C50" s="14">
        <f>SUM(C43:C49)</f>
        <v>17393070.030000001</v>
      </c>
      <c r="D50" s="14">
        <f>SUM(D43:D49)</f>
        <v>24869139</v>
      </c>
    </row>
    <row r="51" spans="1:4" s="24" customFormat="1" ht="21.95" customHeight="1" x14ac:dyDescent="0.2">
      <c r="A51" s="16"/>
      <c r="B51" s="7" t="s">
        <v>47</v>
      </c>
      <c r="C51" s="14">
        <f>+C50+C41</f>
        <v>28231383.020000003</v>
      </c>
      <c r="D51" s="14">
        <f>+D50+D41</f>
        <v>29911629.25</v>
      </c>
    </row>
    <row r="52" spans="1:4" s="25" customFormat="1" ht="21.95" customHeight="1" x14ac:dyDescent="0.2">
      <c r="A52" s="4"/>
      <c r="B52" s="8" t="s">
        <v>46</v>
      </c>
      <c r="C52" s="15">
        <f>+[1]BG!$Q$61</f>
        <v>0</v>
      </c>
      <c r="D52" s="15">
        <v>0</v>
      </c>
    </row>
    <row r="53" spans="1:4" s="25" customFormat="1" ht="21.95" customHeight="1" x14ac:dyDescent="0.2">
      <c r="A53" s="4"/>
      <c r="B53" s="27" t="s">
        <v>45</v>
      </c>
      <c r="C53" s="38"/>
      <c r="D53" s="38"/>
    </row>
    <row r="54" spans="1:4" s="26" customFormat="1" ht="21.95" customHeight="1" x14ac:dyDescent="0.2">
      <c r="A54" s="20"/>
      <c r="B54" s="8" t="s">
        <v>44</v>
      </c>
      <c r="C54" s="15">
        <v>3188100</v>
      </c>
      <c r="D54" s="15">
        <v>3188100</v>
      </c>
    </row>
    <row r="55" spans="1:4" s="25" customFormat="1" ht="21.95" customHeight="1" x14ac:dyDescent="0.2">
      <c r="A55" s="4"/>
      <c r="B55" s="8" t="s">
        <v>43</v>
      </c>
      <c r="C55" s="15">
        <v>0</v>
      </c>
      <c r="D55" s="15">
        <v>0</v>
      </c>
    </row>
    <row r="56" spans="1:4" s="25" customFormat="1" ht="21.95" customHeight="1" x14ac:dyDescent="0.2">
      <c r="A56" s="4"/>
      <c r="B56" s="8" t="s">
        <v>16</v>
      </c>
      <c r="C56" s="15">
        <v>20939.670000000002</v>
      </c>
      <c r="D56" s="15">
        <v>45136.67</v>
      </c>
    </row>
    <row r="57" spans="1:4" s="25" customFormat="1" ht="21.95" customHeight="1" x14ac:dyDescent="0.2">
      <c r="A57" s="4"/>
      <c r="B57" s="8" t="s">
        <v>42</v>
      </c>
      <c r="C57" s="15">
        <v>0</v>
      </c>
      <c r="D57" s="15">
        <v>0</v>
      </c>
    </row>
    <row r="58" spans="1:4" s="25" customFormat="1" ht="21.95" customHeight="1" x14ac:dyDescent="0.2">
      <c r="A58" s="4"/>
      <c r="B58" s="8" t="s">
        <v>41</v>
      </c>
      <c r="C58" s="15">
        <v>0</v>
      </c>
      <c r="D58" s="15">
        <v>0</v>
      </c>
    </row>
    <row r="59" spans="1:4" s="25" customFormat="1" ht="21.95" customHeight="1" x14ac:dyDescent="0.2">
      <c r="A59" s="4"/>
      <c r="B59" s="8" t="s">
        <v>40</v>
      </c>
      <c r="C59" s="15">
        <v>2312491.8299999996</v>
      </c>
      <c r="D59" s="15">
        <v>2044931.88</v>
      </c>
    </row>
    <row r="60" spans="1:4" s="25" customFormat="1" ht="21.95" customHeight="1" x14ac:dyDescent="0.2">
      <c r="A60" s="4"/>
      <c r="B60" s="8" t="s">
        <v>39</v>
      </c>
      <c r="C60" s="15">
        <v>111143.83</v>
      </c>
      <c r="D60" s="15">
        <v>-9745.1699999999983</v>
      </c>
    </row>
    <row r="61" spans="1:4" s="25" customFormat="1" ht="21.95" customHeight="1" x14ac:dyDescent="0.2">
      <c r="A61" s="4"/>
      <c r="B61" s="8" t="s">
        <v>38</v>
      </c>
      <c r="C61" s="15">
        <v>-50849.309999998077</v>
      </c>
      <c r="D61" s="15">
        <v>359812.0999999991</v>
      </c>
    </row>
    <row r="62" spans="1:4" s="24" customFormat="1" ht="21.95" customHeight="1" x14ac:dyDescent="0.2">
      <c r="A62" s="16"/>
      <c r="B62" s="7" t="s">
        <v>37</v>
      </c>
      <c r="C62" s="14">
        <f>SUM(C54:C61)</f>
        <v>5581826.0200000023</v>
      </c>
      <c r="D62" s="14">
        <f>SUM(D54:D61)</f>
        <v>5628235.4799999986</v>
      </c>
    </row>
    <row r="63" spans="1:4" s="24" customFormat="1" ht="21.95" customHeight="1" x14ac:dyDescent="0.2">
      <c r="A63" s="16"/>
      <c r="B63" s="7" t="s">
        <v>36</v>
      </c>
      <c r="C63" s="14">
        <f>+C62+C51+C52</f>
        <v>33813209.040000007</v>
      </c>
      <c r="D63" s="14">
        <f>+D62+D51+D52</f>
        <v>35539864.729999997</v>
      </c>
    </row>
    <row r="64" spans="1:4" s="4" customFormat="1" ht="21.95" customHeight="1" x14ac:dyDescent="0.2">
      <c r="B64" s="12" t="s">
        <v>35</v>
      </c>
      <c r="C64" s="37">
        <v>42643</v>
      </c>
      <c r="D64" s="37">
        <v>42979</v>
      </c>
    </row>
    <row r="65" spans="1:4" s="22" customFormat="1" ht="21.95" customHeight="1" x14ac:dyDescent="0.2">
      <c r="A65" s="4"/>
      <c r="B65" s="7" t="s">
        <v>34</v>
      </c>
      <c r="C65" s="23"/>
      <c r="D65" s="23"/>
    </row>
    <row r="66" spans="1:4" s="17" customFormat="1" ht="21.95" customHeight="1" x14ac:dyDescent="0.2">
      <c r="A66" s="4"/>
      <c r="B66" s="8" t="s">
        <v>33</v>
      </c>
      <c r="C66" s="15">
        <v>6353266.3200000012</v>
      </c>
      <c r="D66" s="15">
        <v>5840042.0700000003</v>
      </c>
    </row>
    <row r="67" spans="1:4" s="17" customFormat="1" ht="21.95" customHeight="1" x14ac:dyDescent="0.2">
      <c r="A67" s="4"/>
      <c r="B67" s="8" t="s">
        <v>32</v>
      </c>
      <c r="C67" s="15">
        <v>136085.49</v>
      </c>
      <c r="D67" s="15">
        <v>363921.01</v>
      </c>
    </row>
    <row r="68" spans="1:4" s="17" customFormat="1" ht="21.95" customHeight="1" x14ac:dyDescent="0.2">
      <c r="A68" s="4"/>
      <c r="B68" s="8" t="s">
        <v>29</v>
      </c>
      <c r="C68" s="38"/>
      <c r="D68" s="38"/>
    </row>
    <row r="69" spans="1:4" s="13" customFormat="1" ht="21.95" customHeight="1" x14ac:dyDescent="0.2">
      <c r="A69" s="16"/>
      <c r="B69" s="7" t="s">
        <v>31</v>
      </c>
      <c r="C69" s="15">
        <v>2085903.53</v>
      </c>
      <c r="D69" s="15">
        <v>2252800.81</v>
      </c>
    </row>
    <row r="70" spans="1:4" s="13" customFormat="1" ht="21.95" customHeight="1" x14ac:dyDescent="0.2">
      <c r="A70" s="16"/>
      <c r="B70" s="7" t="s">
        <v>30</v>
      </c>
      <c r="C70" s="14">
        <f>C66+C67-C69</f>
        <v>4403448.2800000012</v>
      </c>
      <c r="D70" s="14">
        <f>D66+D67-D69</f>
        <v>3951162.27</v>
      </c>
    </row>
    <row r="71" spans="1:4" s="13" customFormat="1" ht="21.95" customHeight="1" x14ac:dyDescent="0.2">
      <c r="A71" s="16"/>
      <c r="B71" s="21" t="s">
        <v>29</v>
      </c>
      <c r="C71" s="39"/>
      <c r="D71" s="39"/>
    </row>
    <row r="72" spans="1:4" s="13" customFormat="1" ht="21.95" customHeight="1" x14ac:dyDescent="0.2">
      <c r="A72" s="16"/>
      <c r="B72" s="7" t="s">
        <v>28</v>
      </c>
      <c r="C72" s="14"/>
      <c r="D72" s="14"/>
    </row>
    <row r="73" spans="1:4" s="17" customFormat="1" ht="21.95" customHeight="1" x14ac:dyDescent="0.2">
      <c r="A73" s="4"/>
      <c r="B73" s="8" t="s">
        <v>27</v>
      </c>
      <c r="C73" s="15">
        <v>0</v>
      </c>
      <c r="D73" s="15">
        <v>0</v>
      </c>
    </row>
    <row r="74" spans="1:4" s="17" customFormat="1" ht="21.95" customHeight="1" x14ac:dyDescent="0.2">
      <c r="A74" s="4"/>
      <c r="B74" s="8" t="s">
        <v>26</v>
      </c>
      <c r="C74" s="18">
        <v>1706761.21</v>
      </c>
      <c r="D74" s="18">
        <v>1342322.48</v>
      </c>
    </row>
    <row r="75" spans="1:4" s="17" customFormat="1" ht="21.95" customHeight="1" x14ac:dyDescent="0.2">
      <c r="A75" s="4"/>
      <c r="B75" s="8" t="s">
        <v>25</v>
      </c>
      <c r="C75" s="18">
        <v>2631320.5</v>
      </c>
      <c r="D75" s="18">
        <v>2183641.4500000002</v>
      </c>
    </row>
    <row r="76" spans="1:4" s="17" customFormat="1" ht="21.95" customHeight="1" x14ac:dyDescent="0.2">
      <c r="A76" s="4"/>
      <c r="B76" s="8" t="s">
        <v>24</v>
      </c>
      <c r="C76" s="18">
        <v>90460.14</v>
      </c>
      <c r="D76" s="18">
        <v>74694.2</v>
      </c>
    </row>
    <row r="77" spans="1:4" s="13" customFormat="1" ht="21.95" customHeight="1" x14ac:dyDescent="0.2">
      <c r="A77" s="16"/>
      <c r="B77" s="7" t="s">
        <v>23</v>
      </c>
      <c r="C77" s="14">
        <f>-SUM(C73:C76)+C70</f>
        <v>-25093.569999998435</v>
      </c>
      <c r="D77" s="14">
        <f>-SUM(D73:D76)+D70</f>
        <v>350504.13999999966</v>
      </c>
    </row>
    <row r="78" spans="1:4" s="17" customFormat="1" ht="21.95" customHeight="1" x14ac:dyDescent="0.2">
      <c r="A78" s="4"/>
      <c r="B78" s="8" t="s">
        <v>22</v>
      </c>
      <c r="C78" s="38"/>
      <c r="D78" s="38"/>
    </row>
    <row r="79" spans="1:4" s="17" customFormat="1" ht="21.95" customHeight="1" x14ac:dyDescent="0.2">
      <c r="A79" s="4"/>
      <c r="B79" s="8" t="s">
        <v>21</v>
      </c>
      <c r="C79" s="18">
        <v>51178.45</v>
      </c>
      <c r="D79" s="18">
        <v>100358.94</v>
      </c>
    </row>
    <row r="80" spans="1:4" s="19" customFormat="1" ht="21.95" customHeight="1" x14ac:dyDescent="0.2">
      <c r="A80" s="20"/>
      <c r="B80" s="8" t="s">
        <v>20</v>
      </c>
      <c r="C80" s="18">
        <v>-76934.189999999988</v>
      </c>
      <c r="D80" s="18">
        <v>-91050.98</v>
      </c>
    </row>
    <row r="81" spans="1:4" s="17" customFormat="1" ht="21.95" customHeight="1" x14ac:dyDescent="0.2">
      <c r="A81" s="4"/>
      <c r="B81" s="8" t="s">
        <v>19</v>
      </c>
      <c r="C81" s="15">
        <v>0</v>
      </c>
      <c r="D81" s="15">
        <v>0</v>
      </c>
    </row>
    <row r="82" spans="1:4" s="13" customFormat="1" ht="21.95" customHeight="1" x14ac:dyDescent="0.2">
      <c r="A82" s="16"/>
      <c r="B82" s="7" t="s">
        <v>18</v>
      </c>
      <c r="C82" s="14">
        <f>SUM(C77:C81)</f>
        <v>-50849.309999998426</v>
      </c>
      <c r="D82" s="14">
        <f>SUM(D77:D81)</f>
        <v>359812.09999999969</v>
      </c>
    </row>
    <row r="83" spans="1:4" s="17" customFormat="1" ht="21.95" customHeight="1" x14ac:dyDescent="0.2">
      <c r="A83" s="4"/>
      <c r="B83" s="8" t="s">
        <v>17</v>
      </c>
      <c r="C83" s="18">
        <v>0</v>
      </c>
      <c r="D83" s="18">
        <v>0</v>
      </c>
    </row>
    <row r="84" spans="1:4" s="17" customFormat="1" ht="21.95" customHeight="1" x14ac:dyDescent="0.2">
      <c r="A84" s="4"/>
      <c r="B84" s="8" t="s">
        <v>16</v>
      </c>
      <c r="C84" s="18">
        <v>0</v>
      </c>
      <c r="D84" s="18">
        <v>0</v>
      </c>
    </row>
    <row r="85" spans="1:4" s="17" customFormat="1" ht="21.95" customHeight="1" x14ac:dyDescent="0.2">
      <c r="A85" s="4"/>
      <c r="B85" s="8" t="s">
        <v>15</v>
      </c>
      <c r="C85" s="18">
        <v>0</v>
      </c>
      <c r="D85" s="18">
        <v>0</v>
      </c>
    </row>
    <row r="86" spans="1:4" s="13" customFormat="1" ht="21.95" customHeight="1" x14ac:dyDescent="0.2">
      <c r="A86" s="16"/>
      <c r="B86" s="7" t="s">
        <v>14</v>
      </c>
      <c r="C86" s="14">
        <f>SUM(C82:C85)</f>
        <v>-50849.309999998426</v>
      </c>
      <c r="D86" s="14">
        <f>SUM(D82:D85)</f>
        <v>359812.09999999969</v>
      </c>
    </row>
    <row r="87" spans="1:4" s="4" customFormat="1" ht="21.95" customHeight="1" x14ac:dyDescent="0.2">
      <c r="B87" s="12" t="s">
        <v>13</v>
      </c>
      <c r="C87" s="11">
        <v>2016</v>
      </c>
      <c r="D87" s="37">
        <v>42979</v>
      </c>
    </row>
    <row r="88" spans="1:4" s="4" customFormat="1" ht="21.95" customHeight="1" x14ac:dyDescent="0.2">
      <c r="B88" s="7" t="s">
        <v>12</v>
      </c>
      <c r="C88" s="10"/>
      <c r="D88" s="10"/>
    </row>
    <row r="89" spans="1:4" s="4" customFormat="1" ht="21.95" customHeight="1" x14ac:dyDescent="0.2">
      <c r="B89" s="8" t="s">
        <v>11</v>
      </c>
      <c r="C89" s="41">
        <f>+C20/C41</f>
        <v>3.0450679465015149</v>
      </c>
      <c r="D89" s="41">
        <f>+D20/D41</f>
        <v>6.8972532688585781</v>
      </c>
    </row>
    <row r="90" spans="1:4" s="4" customFormat="1" ht="21.95" customHeight="1" x14ac:dyDescent="0.2">
      <c r="B90" s="7" t="s">
        <v>10</v>
      </c>
      <c r="C90" s="6"/>
      <c r="D90" s="6"/>
    </row>
    <row r="91" spans="1:4" s="4" customFormat="1" ht="21.95" customHeight="1" x14ac:dyDescent="0.2">
      <c r="B91" s="8" t="s">
        <v>9</v>
      </c>
      <c r="C91" s="41">
        <f>+C51/C62</f>
        <v>5.0577325267475803</v>
      </c>
      <c r="D91" s="41">
        <f>+D51/D62</f>
        <v>5.3145660582772924</v>
      </c>
    </row>
    <row r="92" spans="1:4" s="4" customFormat="1" ht="21.95" customHeight="1" x14ac:dyDescent="0.2">
      <c r="B92" s="7" t="s">
        <v>8</v>
      </c>
      <c r="C92" s="8"/>
      <c r="D92" s="8"/>
    </row>
    <row r="93" spans="1:4" s="4" customFormat="1" ht="21.95" customHeight="1" x14ac:dyDescent="0.2">
      <c r="B93" s="8" t="s">
        <v>7</v>
      </c>
      <c r="C93" s="42">
        <f>+C86/(C62-C86)</f>
        <v>-9.0275592007179328E-3</v>
      </c>
      <c r="D93" s="42">
        <f>+D86/(D62-D86)</f>
        <v>6.8295972826694071E-2</v>
      </c>
    </row>
    <row r="94" spans="1:4" s="4" customFormat="1" ht="21.95" customHeight="1" x14ac:dyDescent="0.2">
      <c r="B94" s="7" t="s">
        <v>6</v>
      </c>
      <c r="C94" s="9"/>
      <c r="D94" s="9"/>
    </row>
    <row r="95" spans="1:4" s="4" customFormat="1" ht="21.95" customHeight="1" x14ac:dyDescent="0.2">
      <c r="B95" s="8" t="s">
        <v>5</v>
      </c>
      <c r="C95" s="41">
        <f>+C86/C30</f>
        <v>-1.5038297589514569E-3</v>
      </c>
      <c r="D95" s="42">
        <f>+D86/D30</f>
        <v>1.012418310564585E-2</v>
      </c>
    </row>
    <row r="96" spans="1:4" s="4" customFormat="1" ht="21.95" customHeight="1" x14ac:dyDescent="0.2">
      <c r="B96" s="7" t="s">
        <v>4</v>
      </c>
      <c r="C96" s="9"/>
      <c r="D96" s="9"/>
    </row>
    <row r="97" spans="2:4" s="4" customFormat="1" ht="21.95" customHeight="1" x14ac:dyDescent="0.2">
      <c r="B97" s="8" t="s">
        <v>3</v>
      </c>
      <c r="C97" s="41">
        <f>+C86/C54</f>
        <v>-1.5949722405193822E-2</v>
      </c>
      <c r="D97" s="41">
        <v>0</v>
      </c>
    </row>
    <row r="98" spans="2:4" s="4" customFormat="1" ht="21.95" customHeight="1" x14ac:dyDescent="0.2">
      <c r="B98" s="8" t="s">
        <v>2</v>
      </c>
      <c r="C98" s="41">
        <f>+(C60+C61)/C54</f>
        <v>1.8912367868009764E-2</v>
      </c>
      <c r="D98" s="41">
        <v>0</v>
      </c>
    </row>
    <row r="99" spans="2:4" s="4" customFormat="1" ht="21.95" customHeight="1" x14ac:dyDescent="0.2">
      <c r="B99" s="7" t="s">
        <v>1</v>
      </c>
      <c r="C99" s="42">
        <v>100</v>
      </c>
      <c r="D99" s="42">
        <v>100</v>
      </c>
    </row>
    <row r="100" spans="2:4" s="4" customFormat="1" ht="21.95" customHeight="1" x14ac:dyDescent="0.2">
      <c r="B100" s="5" t="s">
        <v>0</v>
      </c>
      <c r="C100" s="43">
        <f>C62/31881</f>
        <v>175.08315360245922</v>
      </c>
      <c r="D100" s="43">
        <f>D62/31881</f>
        <v>176.53886264546276</v>
      </c>
    </row>
    <row r="101" spans="2:4" ht="21.95" customHeight="1" x14ac:dyDescent="0.2">
      <c r="B101" s="3"/>
      <c r="C101" s="44"/>
      <c r="D101" s="44"/>
    </row>
    <row r="102" spans="2:4" ht="16.5" customHeight="1" x14ac:dyDescent="0.25">
      <c r="B102" s="2"/>
      <c r="C102" s="1"/>
      <c r="D102" s="1"/>
    </row>
    <row r="103" spans="2:4" ht="15.75" x14ac:dyDescent="0.25">
      <c r="B103" s="2"/>
      <c r="C103" s="1"/>
      <c r="D103" s="1"/>
    </row>
    <row r="104" spans="2:4" ht="12" hidden="1" customHeight="1" x14ac:dyDescent="0.2"/>
    <row r="105" spans="2:4" ht="12.75" x14ac:dyDescent="0.2"/>
    <row r="106" spans="2:4" ht="12.75" x14ac:dyDescent="0.2"/>
    <row r="107" spans="2:4" ht="12.75" hidden="1" x14ac:dyDescent="0.2"/>
    <row r="108" spans="2:4" ht="12.75" hidden="1" x14ac:dyDescent="0.2"/>
    <row r="109" spans="2:4" ht="12.75" hidden="1" x14ac:dyDescent="0.2"/>
    <row r="110" spans="2:4" ht="12.75" x14ac:dyDescent="0.2"/>
    <row r="111" spans="2:4" ht="12.75" x14ac:dyDescent="0.2"/>
    <row r="112" spans="2:4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</sheetData>
  <protectedRanges>
    <protectedRange password="C746" sqref="C89:D100" name="Rango1"/>
    <protectedRange password="CC22" sqref="B103" name="Rango13"/>
    <protectedRange password="CAF3" sqref="B6" name="Rango11_1_1"/>
    <protectedRange password="C746" sqref="C46:D46 C62:D63 C65:D65" name="Rango1_14"/>
    <protectedRange password="C746" sqref="C87:D87" name="Rango1_16"/>
    <protectedRange password="C746" sqref="C11:D45" name="Rango1_4"/>
    <protectedRange password="C746" sqref="C47:D61" name="Rango1_11"/>
    <protectedRange password="C746" sqref="C88:D88" name="Rango1_12"/>
    <protectedRange password="CAF3" sqref="C64:D64 C8:D8" name="Rango14_1"/>
  </protectedRanges>
  <mergeCells count="5">
    <mergeCell ref="C1:D1"/>
    <mergeCell ref="C2:D2"/>
    <mergeCell ref="B5:D5"/>
    <mergeCell ref="B6:D6"/>
    <mergeCell ref="B7:D7"/>
  </mergeCells>
  <printOptions gridLines="1"/>
  <pageMargins left="1.41" right="0.19685039370078741" top="0.23622047244094491" bottom="0.19685039370078741" header="0.15748031496062992" footer="0.15748031496062992"/>
  <pageSetup paperSize="5" scale="47" orientation="portrait" r:id="rId1"/>
  <headerFooter alignWithMargins="0"/>
  <rowBreaks count="1" manualBreakCount="1">
    <brk id="63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2017</vt:lpstr>
      <vt:lpstr>'Septiembre 2017'!Área_de_impresión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spmpineda</dc:creator>
  <cp:lastModifiedBy>Rocio Garcia</cp:lastModifiedBy>
  <dcterms:created xsi:type="dcterms:W3CDTF">2016-05-18T16:34:58Z</dcterms:created>
  <dcterms:modified xsi:type="dcterms:W3CDTF">2018-01-29T16:15:30Z</dcterms:modified>
</cp:coreProperties>
</file>