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xlnm.Print_Area" localSheetId="0">BG!$A$1:$C$65</definedName>
    <definedName name="_xlnm.Print_Area" localSheetId="1">ER!$A$1:$C$57</definedName>
  </definedNames>
  <calcPr calcId="125725"/>
</workbook>
</file>

<file path=xl/calcChain.xml><?xml version="1.0" encoding="utf-8"?>
<calcChain xmlns="http://schemas.openxmlformats.org/spreadsheetml/2006/main">
  <c r="C50" i="2"/>
  <c r="C49"/>
  <c r="C45"/>
  <c r="C40"/>
  <c r="C39"/>
  <c r="C38"/>
  <c r="C37"/>
  <c r="C36"/>
  <c r="C35"/>
  <c r="C34"/>
  <c r="C41" s="1"/>
  <c r="C28"/>
  <c r="C27"/>
  <c r="C26"/>
  <c r="C25"/>
  <c r="C24"/>
  <c r="C29" s="1"/>
  <c r="C18"/>
  <c r="C17"/>
  <c r="C16"/>
  <c r="C19" s="1"/>
  <c r="C11"/>
  <c r="C10"/>
  <c r="C9"/>
  <c r="C8"/>
  <c r="C12" s="1"/>
  <c r="B8"/>
  <c r="B7"/>
  <c r="C63" i="1"/>
  <c r="C62"/>
  <c r="C60"/>
  <c r="C59"/>
  <c r="C58"/>
  <c r="C57"/>
  <c r="C56"/>
  <c r="C55"/>
  <c r="C54"/>
  <c r="C53"/>
  <c r="C52"/>
  <c r="C51"/>
  <c r="C64" s="1"/>
  <c r="C47"/>
  <c r="C46"/>
  <c r="C45"/>
  <c r="C44"/>
  <c r="C43"/>
  <c r="C42"/>
  <c r="C41"/>
  <c r="C40" s="1"/>
  <c r="C39"/>
  <c r="C38"/>
  <c r="C37"/>
  <c r="C36"/>
  <c r="C35"/>
  <c r="C34"/>
  <c r="C33"/>
  <c r="C32"/>
  <c r="C31"/>
  <c r="C29" s="1"/>
  <c r="C30"/>
  <c r="C25"/>
  <c r="C24"/>
  <c r="C23"/>
  <c r="C22"/>
  <c r="C21"/>
  <c r="C20"/>
  <c r="C19"/>
  <c r="C18"/>
  <c r="C17"/>
  <c r="C16" s="1"/>
  <c r="C15"/>
  <c r="C14"/>
  <c r="C13"/>
  <c r="C12"/>
  <c r="C11"/>
  <c r="C10"/>
  <c r="C9"/>
  <c r="C8"/>
  <c r="C7"/>
  <c r="C6" s="1"/>
  <c r="B7"/>
  <c r="C21" i="2" l="1"/>
  <c r="C31" s="1"/>
  <c r="C43" s="1"/>
  <c r="C47" s="1"/>
  <c r="C52" s="1"/>
  <c r="C48" i="1"/>
  <c r="C65" s="1"/>
  <c r="C26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<sst xmlns="http://schemas.openxmlformats.org/spreadsheetml/2006/main" count="99" uniqueCount="96">
  <si>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</si>
  <si>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BALANCE GENERAL AL 31 DE DICIEMBRE DE 2017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</si>
  <si>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</si>
  <si>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</si>
  <si>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</si>
  <si>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</si>
  <si>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</si>
  <si>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</si>
  <si>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</si>
  <si>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</si>
  <si>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</si>
  <si>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</si>
  <si>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</si>
  <si>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</si>
  <si>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</si>
  <si>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</si>
  <si>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</si>
  <si>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</si>
  <si>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</si>
  <si>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</si>
  <si>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</si>
  <si>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</si>
  <si>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</si>
  <si>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</si>
  <si>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</si>
  <si>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</si>
  <si>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</si>
  <si>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</si>
  <si>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</si>
  <si>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</si>
  <si>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</si>
  <si>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</si>
  <si>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</si>
  <si>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</si>
  <si>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</si>
  <si>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</si>
  <si>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</si>
  <si>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</si>
  <si>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</si>
  <si>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</si>
  <si>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</si>
  <si>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</si>
  <si>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</si>
  <si>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</si>
  <si>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</si>
  <si>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</si>
  <si>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</si>
  <si>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</si>
  <si>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</si>
  <si>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</si>
  <si>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</si>
  <si>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</si>
  <si>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</si>
  <si>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</si>
  <si>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</si>
  <si>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</si>
  <si>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</si>
  <si>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</si>
  <si>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</si>
  <si>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</si>
  <si>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31 DE DICIEMBRE DE 2017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</si>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</sst>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4" fontId="3" fillId="0" borderId="0" xfId="1" applyFont="1"/>
    <xf numFmtId="0" fontId="4" fillId="0" borderId="0" xfId="0" applyFont="1"/>
    <xf numFmtId="44" fontId="4" fillId="0" borderId="0" xfId="1" applyFont="1"/>
    <xf numFmtId="4" fontId="0" fillId="0" borderId="0" xfId="0" applyNumberFormat="1" applyFill="1"/>
    <xf numFmtId="0" fontId="3" fillId="0" borderId="0" xfId="0" applyFont="1" applyFill="1"/>
    <xf numFmtId="44" fontId="0" fillId="0" borderId="0" xfId="0" applyNumberFormat="1"/>
    <xf numFmtId="4" fontId="0" fillId="0" borderId="0" xfId="0" applyNumberFormat="1"/>
    <xf numFmtId="44" fontId="3" fillId="0" borderId="0" xfId="1" applyFont="1" applyFill="1"/>
    <xf numFmtId="44" fontId="4" fillId="0" borderId="0" xfId="0" applyNumberFormat="1" applyFont="1"/>
    <xf numFmtId="0" fontId="4" fillId="0" borderId="0" xfId="0" applyFont="1" applyFill="1"/>
    <xf numFmtId="0" fontId="2" fillId="0" borderId="0" xfId="0" applyFont="1"/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-%20di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185.57770000000019</v>
          </cell>
        </row>
      </sheetData>
      <sheetData sheetId="2">
        <row r="8">
          <cell r="G8">
            <v>700</v>
          </cell>
        </row>
        <row r="15">
          <cell r="G15">
            <v>55237.69</v>
          </cell>
        </row>
        <row r="77">
          <cell r="G77">
            <v>18496.47</v>
          </cell>
        </row>
        <row r="122">
          <cell r="G122">
            <v>3184435.14</v>
          </cell>
        </row>
        <row r="256">
          <cell r="G256">
            <v>31690.69</v>
          </cell>
        </row>
        <row r="340">
          <cell r="G340">
            <v>4935.67</v>
          </cell>
        </row>
        <row r="456">
          <cell r="G456">
            <v>14144.05</v>
          </cell>
        </row>
        <row r="501">
          <cell r="G501">
            <v>29510.51</v>
          </cell>
        </row>
        <row r="511">
          <cell r="G511">
            <v>55216.9</v>
          </cell>
        </row>
        <row r="569">
          <cell r="G569">
            <v>1134486.74</v>
          </cell>
        </row>
        <row r="584">
          <cell r="G584">
            <v>70788.73</v>
          </cell>
        </row>
        <row r="617">
          <cell r="G617">
            <v>52207.9</v>
          </cell>
        </row>
        <row r="625">
          <cell r="G625">
            <v>0</v>
          </cell>
        </row>
        <row r="684">
          <cell r="G684">
            <v>44000</v>
          </cell>
        </row>
        <row r="718">
          <cell r="G718">
            <v>0</v>
          </cell>
        </row>
        <row r="738">
          <cell r="G738">
            <v>16935.89</v>
          </cell>
        </row>
        <row r="754">
          <cell r="G754">
            <v>0</v>
          </cell>
        </row>
        <row r="757">
          <cell r="G757">
            <v>0</v>
          </cell>
        </row>
        <row r="774">
          <cell r="G774">
            <v>-1829.5</v>
          </cell>
        </row>
        <row r="785">
          <cell r="G785">
            <v>-3181.68</v>
          </cell>
        </row>
        <row r="795">
          <cell r="G795">
            <v>0</v>
          </cell>
        </row>
        <row r="828">
          <cell r="G828">
            <v>-14704.5</v>
          </cell>
        </row>
        <row r="878">
          <cell r="G878">
            <v>-110785.51</v>
          </cell>
        </row>
        <row r="889">
          <cell r="G889">
            <v>-87786.99</v>
          </cell>
        </row>
        <row r="899">
          <cell r="G899">
            <v>0</v>
          </cell>
        </row>
        <row r="901">
          <cell r="G901">
            <v>0</v>
          </cell>
        </row>
        <row r="902">
          <cell r="G902">
            <v>0</v>
          </cell>
        </row>
        <row r="905">
          <cell r="G905">
            <v>0</v>
          </cell>
        </row>
        <row r="911">
          <cell r="G911">
            <v>0</v>
          </cell>
        </row>
        <row r="922">
          <cell r="G922">
            <v>0</v>
          </cell>
        </row>
        <row r="923">
          <cell r="G923">
            <v>-6628.69</v>
          </cell>
        </row>
        <row r="930">
          <cell r="G930">
            <v>0</v>
          </cell>
        </row>
        <row r="932">
          <cell r="G932">
            <v>-88081.98</v>
          </cell>
        </row>
        <row r="936">
          <cell r="G936">
            <v>0</v>
          </cell>
        </row>
        <row r="947">
          <cell r="G947">
            <v>-13845.33</v>
          </cell>
        </row>
        <row r="954">
          <cell r="G954">
            <v>-3200000</v>
          </cell>
        </row>
        <row r="955">
          <cell r="G955">
            <v>-3200000</v>
          </cell>
        </row>
        <row r="963">
          <cell r="G963">
            <v>0</v>
          </cell>
        </row>
        <row r="966">
          <cell r="G966">
            <v>-800000</v>
          </cell>
        </row>
        <row r="967">
          <cell r="G967">
            <v>-800000</v>
          </cell>
        </row>
        <row r="981">
          <cell r="G981">
            <v>0</v>
          </cell>
        </row>
        <row r="984">
          <cell r="G984">
            <v>0</v>
          </cell>
        </row>
        <row r="987">
          <cell r="G987">
            <v>133112.64000000001</v>
          </cell>
        </row>
        <row r="996">
          <cell r="G996">
            <v>0</v>
          </cell>
        </row>
        <row r="1000">
          <cell r="G1000">
            <v>-333477.14</v>
          </cell>
        </row>
        <row r="1024">
          <cell r="G1024">
            <v>93942.03</v>
          </cell>
        </row>
        <row r="1053">
          <cell r="G1053">
            <v>1187417.05</v>
          </cell>
        </row>
        <row r="1126">
          <cell r="G1126">
            <v>87353.49</v>
          </cell>
        </row>
        <row r="1168">
          <cell r="G1168">
            <v>0</v>
          </cell>
        </row>
        <row r="1178">
          <cell r="G1178">
            <v>1056.24</v>
          </cell>
        </row>
        <row r="1188">
          <cell r="G1188">
            <v>75.37</v>
          </cell>
        </row>
        <row r="1204">
          <cell r="G1204">
            <v>0</v>
          </cell>
        </row>
        <row r="1206">
          <cell r="G1206">
            <v>0</v>
          </cell>
        </row>
        <row r="1209">
          <cell r="G1209">
            <v>0</v>
          </cell>
        </row>
        <row r="1222">
          <cell r="G1222">
            <v>1497.25</v>
          </cell>
        </row>
        <row r="1246">
          <cell r="G1246">
            <v>8858.09</v>
          </cell>
        </row>
        <row r="1254">
          <cell r="G1254">
            <v>45016.5</v>
          </cell>
        </row>
        <row r="1264">
          <cell r="G1264">
            <v>-1170228.98</v>
          </cell>
        </row>
        <row r="1280">
          <cell r="G1280">
            <v>-85193.32</v>
          </cell>
        </row>
        <row r="1318">
          <cell r="G1318">
            <v>-12895</v>
          </cell>
        </row>
        <row r="1354">
          <cell r="G1354">
            <v>-172671.76</v>
          </cell>
        </row>
        <row r="1357">
          <cell r="G1357">
            <v>0</v>
          </cell>
        </row>
        <row r="1373">
          <cell r="G1373">
            <v>-155628.17000000001</v>
          </cell>
        </row>
        <row r="1402">
          <cell r="G1402">
            <v>-3206.77</v>
          </cell>
        </row>
        <row r="1406">
          <cell r="G1406">
            <v>0</v>
          </cell>
        </row>
        <row r="1413">
          <cell r="G1413">
            <v>0</v>
          </cell>
        </row>
        <row r="1417">
          <cell r="G1417">
            <v>-10969.72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zoomScaleNormal="100" zoomScaleSheetLayoutView="100" workbookViewId="0">
      <selection activeCell="C9" sqref="C9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3394.3671199999994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5</v>
      </c>
      <c r="C8" s="2">
        <f>[2]DATA!G15/1000</f>
        <v>55.237690000000001</v>
      </c>
    </row>
    <row r="9" spans="1:3" ht="15.75">
      <c r="A9" s="1">
        <v>112</v>
      </c>
      <c r="B9" s="1" t="s">
        <v>6</v>
      </c>
      <c r="C9" s="2">
        <f>[2]DATA!G77/1000</f>
        <v>18.496470000000002</v>
      </c>
    </row>
    <row r="10" spans="1:3" ht="15.75">
      <c r="A10" s="1">
        <v>113</v>
      </c>
      <c r="B10" s="1" t="s">
        <v>7</v>
      </c>
      <c r="C10" s="2">
        <f>[2]DATA!G122/1000</f>
        <v>3184.43514</v>
      </c>
    </row>
    <row r="11" spans="1:3" ht="15.75">
      <c r="A11" s="1">
        <v>114</v>
      </c>
      <c r="B11" s="1" t="s">
        <v>8</v>
      </c>
      <c r="C11" s="2">
        <f>[2]DATA!G256/1000</f>
        <v>31.69069</v>
      </c>
    </row>
    <row r="12" spans="1:3" ht="15.75">
      <c r="A12" s="1">
        <v>115</v>
      </c>
      <c r="B12" s="1" t="s">
        <v>9</v>
      </c>
      <c r="C12" s="2">
        <f>[2]DATA!G340/1000</f>
        <v>4.93567</v>
      </c>
    </row>
    <row r="13" spans="1:3" ht="15.75">
      <c r="A13" s="1">
        <v>116</v>
      </c>
      <c r="B13" s="1" t="s">
        <v>10</v>
      </c>
      <c r="C13" s="2">
        <f>[2]DATA!G456/1000</f>
        <v>14.14405</v>
      </c>
    </row>
    <row r="14" spans="1:3" ht="15.75">
      <c r="A14" s="1">
        <v>117</v>
      </c>
      <c r="B14" s="1" t="s">
        <v>11</v>
      </c>
      <c r="C14" s="2">
        <f>[2]DATA!G501/1000</f>
        <v>29.51051</v>
      </c>
    </row>
    <row r="15" spans="1:3" ht="15.75">
      <c r="A15" s="1">
        <v>118</v>
      </c>
      <c r="B15" s="1" t="s">
        <v>12</v>
      </c>
      <c r="C15" s="2">
        <f>[2]DATA!G511/1000</f>
        <v>55.216900000000003</v>
      </c>
    </row>
    <row r="16" spans="1:3" ht="15.75">
      <c r="A16" s="1">
        <v>12</v>
      </c>
      <c r="B16" s="1" t="s">
        <v>13</v>
      </c>
      <c r="C16" s="2">
        <f>SUM(C17:C25)</f>
        <v>1318.4192600000001</v>
      </c>
    </row>
    <row r="17" spans="1:6" ht="15.75">
      <c r="A17" s="1">
        <v>120</v>
      </c>
      <c r="B17" s="1" t="s">
        <v>14</v>
      </c>
      <c r="C17" s="2">
        <f>[2]DATA!G569/1000</f>
        <v>1134.4867400000001</v>
      </c>
    </row>
    <row r="18" spans="1:6" ht="15.75">
      <c r="A18" s="1">
        <v>121</v>
      </c>
      <c r="B18" s="1" t="s">
        <v>15</v>
      </c>
      <c r="C18" s="2">
        <f>[2]DATA!G584/1000</f>
        <v>70.788730000000001</v>
      </c>
    </row>
    <row r="19" spans="1:6" ht="15.75">
      <c r="A19" s="1">
        <v>122</v>
      </c>
      <c r="B19" s="1" t="s">
        <v>16</v>
      </c>
      <c r="C19" s="2">
        <f>[2]DATA!G617/1000</f>
        <v>52.207900000000002</v>
      </c>
    </row>
    <row r="20" spans="1:6" ht="15.75">
      <c r="A20" s="1">
        <v>123</v>
      </c>
      <c r="B20" s="1" t="s">
        <v>17</v>
      </c>
      <c r="C20" s="2">
        <f>[2]DATA!G625/1000</f>
        <v>0</v>
      </c>
    </row>
    <row r="21" spans="1:6" ht="15.75">
      <c r="A21" s="1">
        <v>124</v>
      </c>
      <c r="B21" s="1" t="s">
        <v>18</v>
      </c>
      <c r="C21" s="2">
        <f>[2]DATA!G684/1000</f>
        <v>44</v>
      </c>
    </row>
    <row r="22" spans="1:6" ht="15.75">
      <c r="A22" s="1">
        <v>125</v>
      </c>
      <c r="B22" s="1" t="s">
        <v>19</v>
      </c>
      <c r="C22" s="2">
        <f>[2]DATA!G718/1000</f>
        <v>0</v>
      </c>
    </row>
    <row r="23" spans="1:6" ht="15.75">
      <c r="A23" s="1">
        <v>126</v>
      </c>
      <c r="B23" s="1" t="s">
        <v>20</v>
      </c>
      <c r="C23" s="2">
        <f>[2]DATA!G738/1000</f>
        <v>16.935890000000001</v>
      </c>
    </row>
    <row r="24" spans="1:6" ht="15.75">
      <c r="A24" s="1">
        <v>127</v>
      </c>
      <c r="B24" s="1" t="s">
        <v>21</v>
      </c>
      <c r="C24" s="2">
        <f>[2]DATA!G754</f>
        <v>0</v>
      </c>
    </row>
    <row r="25" spans="1:6" ht="15.75">
      <c r="A25" s="1">
        <v>128</v>
      </c>
      <c r="B25" s="1" t="s">
        <v>22</v>
      </c>
      <c r="C25" s="2">
        <f>[2]DATA!G757</f>
        <v>0</v>
      </c>
    </row>
    <row r="26" spans="1:6" ht="15.75">
      <c r="A26" s="1"/>
      <c r="B26" s="3" t="s">
        <v>23</v>
      </c>
      <c r="C26" s="4">
        <f>C6+C16</f>
        <v>4712.7863799999996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f>SUM(C30:C39)</f>
        <v>218.28817999999998</v>
      </c>
    </row>
    <row r="30" spans="1:6" ht="15.75">
      <c r="A30" s="1">
        <v>210</v>
      </c>
      <c r="B30" s="6" t="s">
        <v>26</v>
      </c>
      <c r="C30" s="2">
        <f>-[2]DATA!G774/1000</f>
        <v>1.8294999999999999</v>
      </c>
    </row>
    <row r="31" spans="1:6" ht="15.75">
      <c r="A31" s="1">
        <v>211</v>
      </c>
      <c r="B31" s="1" t="s">
        <v>27</v>
      </c>
      <c r="C31" s="2">
        <f>-[2]DATA!G785/1000</f>
        <v>3.1816799999999996</v>
      </c>
    </row>
    <row r="32" spans="1:6" ht="15.75">
      <c r="A32" s="1">
        <v>212</v>
      </c>
      <c r="B32" s="1" t="s">
        <v>28</v>
      </c>
      <c r="C32" s="2">
        <f>[2]DATA!G795</f>
        <v>0</v>
      </c>
    </row>
    <row r="33" spans="1:9" ht="15.75">
      <c r="A33" s="1">
        <v>213</v>
      </c>
      <c r="B33" s="1" t="s">
        <v>29</v>
      </c>
      <c r="C33" s="2">
        <f>-[2]DATA!G828/1000</f>
        <v>14.704499999999999</v>
      </c>
    </row>
    <row r="34" spans="1:9" ht="15.75">
      <c r="A34" s="1">
        <v>214</v>
      </c>
      <c r="B34" s="1" t="s">
        <v>30</v>
      </c>
      <c r="C34" s="2">
        <f>-[2]DATA!G878/1000</f>
        <v>110.78550999999999</v>
      </c>
      <c r="F34" s="7"/>
    </row>
    <row r="35" spans="1:9" ht="15.75">
      <c r="A35" s="1">
        <v>215</v>
      </c>
      <c r="B35" s="1" t="s">
        <v>31</v>
      </c>
      <c r="C35" s="2">
        <f>-[2]DATA!G889/1000</f>
        <v>87.786990000000003</v>
      </c>
    </row>
    <row r="36" spans="1:9" ht="15.75">
      <c r="A36" s="1">
        <v>216</v>
      </c>
      <c r="B36" s="1" t="s">
        <v>32</v>
      </c>
      <c r="C36" s="2">
        <f>[2]DATA!G901</f>
        <v>0</v>
      </c>
    </row>
    <row r="37" spans="1:9" ht="15.75">
      <c r="A37" s="1">
        <v>217</v>
      </c>
      <c r="B37" s="1" t="s">
        <v>33</v>
      </c>
      <c r="C37" s="2">
        <f>[2]DATA!G899</f>
        <v>0</v>
      </c>
    </row>
    <row r="38" spans="1:9" ht="15.75">
      <c r="A38" s="1">
        <v>218</v>
      </c>
      <c r="B38" s="1" t="s">
        <v>34</v>
      </c>
      <c r="C38" s="2">
        <f>[2]DATA!G902</f>
        <v>0</v>
      </c>
    </row>
    <row r="39" spans="1:9" ht="15.75">
      <c r="A39" s="1">
        <v>219</v>
      </c>
      <c r="B39" s="1" t="s">
        <v>35</v>
      </c>
      <c r="C39" s="2">
        <f>[2]DATA!G905</f>
        <v>0</v>
      </c>
    </row>
    <row r="40" spans="1:9" ht="15.75">
      <c r="A40" s="1">
        <v>22</v>
      </c>
      <c r="B40" s="1" t="s">
        <v>36</v>
      </c>
      <c r="C40" s="2">
        <f>SUM(C41:C47)</f>
        <v>108.55600000000001</v>
      </c>
    </row>
    <row r="41" spans="1:9" ht="15.75">
      <c r="A41" s="1">
        <v>220</v>
      </c>
      <c r="B41" s="1" t="s">
        <v>37</v>
      </c>
      <c r="C41" s="2">
        <f>[2]DATA!G911</f>
        <v>0</v>
      </c>
    </row>
    <row r="42" spans="1:9" ht="15.75">
      <c r="A42" s="1">
        <v>221</v>
      </c>
      <c r="B42" s="1" t="s">
        <v>38</v>
      </c>
      <c r="C42" s="2">
        <f>-[2]DATA!G923/1000</f>
        <v>6.6286899999999997</v>
      </c>
    </row>
    <row r="43" spans="1:9" ht="15.75">
      <c r="A43" s="1">
        <v>222</v>
      </c>
      <c r="B43" s="1" t="s">
        <v>39</v>
      </c>
      <c r="C43" s="2">
        <f>[2]DATA!G922</f>
        <v>0</v>
      </c>
    </row>
    <row r="44" spans="1:9" ht="15.75">
      <c r="A44" s="1">
        <v>223</v>
      </c>
      <c r="B44" s="1" t="s">
        <v>40</v>
      </c>
      <c r="C44" s="2">
        <f>-[2]DATA!G932/1000</f>
        <v>88.081980000000001</v>
      </c>
    </row>
    <row r="45" spans="1:9" ht="15.75">
      <c r="A45" s="1">
        <v>224</v>
      </c>
      <c r="B45" s="1" t="s">
        <v>41</v>
      </c>
      <c r="C45" s="2">
        <f>[2]DATA!G930</f>
        <v>0</v>
      </c>
    </row>
    <row r="46" spans="1:9" ht="15.75">
      <c r="A46" s="1">
        <v>225</v>
      </c>
      <c r="B46" s="1" t="s">
        <v>42</v>
      </c>
      <c r="C46" s="2">
        <f>[2]DATA!G936</f>
        <v>0</v>
      </c>
    </row>
    <row r="47" spans="1:9" ht="15.75">
      <c r="A47" s="1">
        <v>226</v>
      </c>
      <c r="B47" s="1" t="s">
        <v>43</v>
      </c>
      <c r="C47" s="2">
        <f>-[2]DATA!G947/1000</f>
        <v>13.845330000000001</v>
      </c>
    </row>
    <row r="48" spans="1:9" ht="15.75">
      <c r="A48" s="1"/>
      <c r="B48" s="3" t="s">
        <v>44</v>
      </c>
      <c r="C48" s="2">
        <f>C29+C40</f>
        <v>326.84417999999999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f>-[2]DATA!G954/1000</f>
        <v>3200</v>
      </c>
      <c r="I51" s="5"/>
    </row>
    <row r="52" spans="1:9" ht="15.75">
      <c r="A52" s="1">
        <v>310</v>
      </c>
      <c r="B52" s="1" t="s">
        <v>47</v>
      </c>
      <c r="C52" s="2">
        <f>-[2]DATA!G955/1000</f>
        <v>3200</v>
      </c>
      <c r="I52" s="7"/>
    </row>
    <row r="53" spans="1:9" ht="15.75">
      <c r="A53" s="1">
        <v>311</v>
      </c>
      <c r="B53" s="1" t="s">
        <v>48</v>
      </c>
      <c r="C53" s="2">
        <f>[2]DATA!G963</f>
        <v>0</v>
      </c>
      <c r="I53" s="8"/>
    </row>
    <row r="54" spans="1:9" ht="15.75">
      <c r="A54" s="1">
        <v>32</v>
      </c>
      <c r="B54" s="1" t="s">
        <v>49</v>
      </c>
      <c r="C54" s="2">
        <f>-[2]DATA!G966/1000</f>
        <v>800</v>
      </c>
    </row>
    <row r="55" spans="1:9" ht="15.75">
      <c r="A55" s="1">
        <v>320</v>
      </c>
      <c r="B55" s="1" t="s">
        <v>49</v>
      </c>
      <c r="C55" s="2">
        <f>-[2]DATA!G967/1000</f>
        <v>800</v>
      </c>
    </row>
    <row r="56" spans="1:9" ht="15.75">
      <c r="A56" s="1">
        <v>33</v>
      </c>
      <c r="B56" s="1" t="s">
        <v>50</v>
      </c>
      <c r="C56" s="2">
        <f>-[2]DATA!G9850/1000</f>
        <v>0</v>
      </c>
    </row>
    <row r="57" spans="1:9" ht="15.75">
      <c r="A57" s="1">
        <v>330</v>
      </c>
      <c r="B57" s="1" t="s">
        <v>51</v>
      </c>
      <c r="C57" s="2">
        <f>[2]DATA!G981</f>
        <v>0</v>
      </c>
    </row>
    <row r="58" spans="1:9" ht="15.75">
      <c r="A58" s="1">
        <v>331</v>
      </c>
      <c r="B58" s="1" t="s">
        <v>52</v>
      </c>
      <c r="C58" s="2">
        <f>[2]DATA!G984</f>
        <v>0</v>
      </c>
      <c r="E58" s="7"/>
      <c r="F58" s="7"/>
    </row>
    <row r="59" spans="1:9" ht="15.75">
      <c r="A59" s="1">
        <v>332</v>
      </c>
      <c r="B59" s="1" t="s">
        <v>53</v>
      </c>
      <c r="C59" s="2">
        <f>-[2]DATA!G987/1000</f>
        <v>-133.11264000000003</v>
      </c>
    </row>
    <row r="60" spans="1:9" ht="15.75">
      <c r="A60" s="1">
        <v>333</v>
      </c>
      <c r="B60" s="1" t="s">
        <v>54</v>
      </c>
      <c r="C60" s="2">
        <f>[2]DATA!G996</f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f>-[2]DATA!G1000/1000</f>
        <v>333.47714000000002</v>
      </c>
    </row>
    <row r="63" spans="1:9" ht="15.75">
      <c r="A63" s="1">
        <v>341</v>
      </c>
      <c r="B63" s="1" t="s">
        <v>57</v>
      </c>
      <c r="C63" s="9">
        <f>[2]ER!C52</f>
        <v>185.57770000000019</v>
      </c>
    </row>
    <row r="64" spans="1:9" ht="15.75">
      <c r="A64" s="1"/>
      <c r="B64" s="3" t="s">
        <v>58</v>
      </c>
      <c r="C64" s="2">
        <f>C51+C54+C56+C62+C63+C59</f>
        <v>4385.9421999999995</v>
      </c>
      <c r="E64" s="7"/>
    </row>
    <row r="65" spans="1:3" ht="15.75">
      <c r="A65" s="1"/>
      <c r="B65" s="3" t="s">
        <v>59</v>
      </c>
      <c r="C65" s="10">
        <f>C48+C64</f>
        <v>4712.7863799999996</v>
      </c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topLeftCell="A19" zoomScaleNormal="100" zoomScaleSheetLayoutView="100" workbookViewId="0">
      <selection activeCell="F7" sqref="F7:F46"/>
    </sheetView>
  </sheetViews>
  <sheetFormatPr baseColWidth="10" defaultRowHeight="15"/>
  <cols>
    <col min="1" max="1" width="11.5703125" bestFit="1" customWidth="1"/>
    <col min="2" max="2" width="83.140625" customWidth="1"/>
    <col min="3" max="3" width="15.140625" bestFit="1" customWidth="1"/>
    <col min="6" max="6" width="13.28515625" bestFit="1" customWidth="1"/>
  </cols>
  <sheetData>
    <row r="1" spans="1:6" ht="15.75">
      <c r="A1" s="1" t="s">
        <v>0</v>
      </c>
      <c r="B1" s="1"/>
      <c r="C1" s="1"/>
    </row>
    <row r="2" spans="1:6" ht="15.75">
      <c r="A2" s="1" t="s">
        <v>60</v>
      </c>
      <c r="B2" s="1"/>
      <c r="C2" s="1"/>
    </row>
    <row r="3" spans="1:6" ht="15.75">
      <c r="A3" s="1" t="s">
        <v>2</v>
      </c>
      <c r="B3" s="1"/>
      <c r="C3" s="1"/>
    </row>
    <row r="4" spans="1:6" ht="15.75">
      <c r="A4" s="1"/>
      <c r="B4" s="1"/>
      <c r="C4" s="1"/>
    </row>
    <row r="5" spans="1:6" ht="15.75">
      <c r="A5" s="1"/>
      <c r="B5" s="1"/>
      <c r="C5" s="1"/>
    </row>
    <row r="6" spans="1:6" ht="15.75">
      <c r="A6" s="1">
        <v>5</v>
      </c>
      <c r="B6" s="1" t="s">
        <v>61</v>
      </c>
      <c r="C6" s="1"/>
      <c r="F6" s="7"/>
    </row>
    <row r="7" spans="1:6" ht="15.75">
      <c r="A7" s="1">
        <v>51</v>
      </c>
      <c r="B7" s="1" t="str">
        <f>[1]Hoja2!$B$1254</f>
        <v>INGRESOS DE OPERACIÓN</v>
      </c>
      <c r="C7" s="2"/>
      <c r="F7" s="7"/>
    </row>
    <row r="8" spans="1:6" ht="15.75">
      <c r="A8" s="1">
        <v>510</v>
      </c>
      <c r="B8" s="6" t="str">
        <f>[1]Hoja2!$B$1255</f>
        <v>INGRESOS POR OPERACIONES BURSÁTILES Y SERVICIOS DE COMPENSACION Y LIQUIDACIÓN.</v>
      </c>
      <c r="C8" s="2">
        <f>-[2]DATA!G1264/1000</f>
        <v>1170.2289800000001</v>
      </c>
      <c r="F8" s="7"/>
    </row>
    <row r="9" spans="1:6" ht="15.75">
      <c r="A9" s="1">
        <v>511</v>
      </c>
      <c r="B9" s="1" t="s">
        <v>62</v>
      </c>
      <c r="C9" s="2">
        <f>-[2]DATA!G1280/1000</f>
        <v>85.19332</v>
      </c>
    </row>
    <row r="10" spans="1:6" ht="15.75">
      <c r="A10" s="1">
        <v>512</v>
      </c>
      <c r="B10" s="1" t="s">
        <v>63</v>
      </c>
      <c r="C10" s="2">
        <f>-[2]DATA!G1318/1000</f>
        <v>12.895</v>
      </c>
      <c r="F10" s="5"/>
    </row>
    <row r="11" spans="1:6" ht="15.75">
      <c r="A11" s="1">
        <v>513</v>
      </c>
      <c r="B11" s="6" t="s">
        <v>64</v>
      </c>
      <c r="C11" s="2">
        <f>-[2]DATA!G1354/1000</f>
        <v>172.67176000000001</v>
      </c>
      <c r="F11" s="5"/>
    </row>
    <row r="12" spans="1:6" ht="15.75">
      <c r="A12" s="1"/>
      <c r="B12" s="11" t="s">
        <v>65</v>
      </c>
      <c r="C12" s="2">
        <f>SUM(C8:C11)</f>
        <v>1440.9890600000001</v>
      </c>
      <c r="F12" s="8"/>
    </row>
    <row r="13" spans="1:6" ht="15.75">
      <c r="A13" s="1"/>
      <c r="B13" s="1"/>
      <c r="C13" s="2"/>
    </row>
    <row r="14" spans="1:6" ht="15.75">
      <c r="A14" s="1">
        <v>4</v>
      </c>
      <c r="B14" s="1" t="s">
        <v>66</v>
      </c>
      <c r="C14" s="2"/>
    </row>
    <row r="15" spans="1:6" ht="15.75">
      <c r="A15" s="1">
        <v>41</v>
      </c>
      <c r="B15" s="1" t="s">
        <v>67</v>
      </c>
      <c r="C15" s="2"/>
    </row>
    <row r="16" spans="1:6" ht="15.75">
      <c r="A16" s="1">
        <v>410</v>
      </c>
      <c r="B16" s="1" t="s">
        <v>68</v>
      </c>
      <c r="C16" s="2">
        <f>[2]DATA!G1024/1000</f>
        <v>93.942030000000003</v>
      </c>
    </row>
    <row r="17" spans="1:8" ht="15.75">
      <c r="A17" s="1">
        <v>411</v>
      </c>
      <c r="B17" s="1" t="s">
        <v>69</v>
      </c>
      <c r="C17" s="2">
        <f>[2]DATA!G1053/1000</f>
        <v>1187.41705</v>
      </c>
    </row>
    <row r="18" spans="1:8" ht="15.75">
      <c r="A18" s="1">
        <v>412</v>
      </c>
      <c r="B18" s="1" t="s">
        <v>70</v>
      </c>
      <c r="C18" s="2">
        <f>[2]DATA!G1126/1000</f>
        <v>87.353490000000008</v>
      </c>
    </row>
    <row r="19" spans="1:8" ht="15.75">
      <c r="A19" s="1"/>
      <c r="B19" s="3" t="s">
        <v>71</v>
      </c>
      <c r="C19" s="2">
        <f>SUM(C16:C18)</f>
        <v>1368.7125699999999</v>
      </c>
    </row>
    <row r="20" spans="1:8" ht="15.75">
      <c r="A20" s="1"/>
      <c r="B20" s="1"/>
      <c r="C20" s="2"/>
    </row>
    <row r="21" spans="1:8" ht="15.75">
      <c r="A21" s="1"/>
      <c r="B21" s="1" t="s">
        <v>72</v>
      </c>
      <c r="C21" s="2">
        <f>C12-C19</f>
        <v>72.276490000000194</v>
      </c>
      <c r="F21" s="7"/>
    </row>
    <row r="22" spans="1:8" ht="15.75">
      <c r="A22" s="1"/>
      <c r="B22" s="1"/>
      <c r="C22" s="2"/>
    </row>
    <row r="23" spans="1:8" ht="15.75">
      <c r="A23" s="1">
        <v>52</v>
      </c>
      <c r="B23" s="1" t="s">
        <v>73</v>
      </c>
      <c r="C23" s="2"/>
    </row>
    <row r="24" spans="1:8" ht="15.75">
      <c r="A24" s="1">
        <v>520</v>
      </c>
      <c r="B24" s="1" t="s">
        <v>74</v>
      </c>
      <c r="C24" s="2">
        <f>[2]DATA!G1357</f>
        <v>0</v>
      </c>
    </row>
    <row r="25" spans="1:8" ht="15.75">
      <c r="A25" s="1">
        <v>521</v>
      </c>
      <c r="B25" s="1" t="s">
        <v>75</v>
      </c>
      <c r="C25" s="2">
        <f>-[2]DATA!G1373/1000</f>
        <v>155.62817000000001</v>
      </c>
    </row>
    <row r="26" spans="1:8" ht="15.75">
      <c r="A26" s="1">
        <v>522</v>
      </c>
      <c r="B26" s="1" t="s">
        <v>76</v>
      </c>
      <c r="C26" s="2">
        <f>-[2]DATA!G1402/1000</f>
        <v>3.2067700000000001</v>
      </c>
      <c r="F26" s="7"/>
    </row>
    <row r="27" spans="1:8" ht="15.75">
      <c r="A27" s="1">
        <v>523</v>
      </c>
      <c r="B27" s="1" t="s">
        <v>77</v>
      </c>
      <c r="C27" s="2">
        <f>-[2]DATA!G1406/1000</f>
        <v>0</v>
      </c>
    </row>
    <row r="28" spans="1:8" ht="15.75">
      <c r="A28" s="1">
        <v>524</v>
      </c>
      <c r="B28" s="1" t="s">
        <v>78</v>
      </c>
      <c r="C28" s="2">
        <f>-[2]DATA!G1413/1000</f>
        <v>0</v>
      </c>
    </row>
    <row r="29" spans="1:8" ht="15.75">
      <c r="A29" s="1"/>
      <c r="B29" s="3" t="s">
        <v>79</v>
      </c>
      <c r="C29" s="2">
        <f>SUM(C24:C28)</f>
        <v>158.83494000000002</v>
      </c>
      <c r="F29" s="7"/>
    </row>
    <row r="30" spans="1:8" ht="15.75">
      <c r="A30" s="1"/>
      <c r="B30" s="1"/>
      <c r="C30" s="2"/>
    </row>
    <row r="31" spans="1:8" ht="15.75">
      <c r="A31" s="1"/>
      <c r="B31" s="1" t="s">
        <v>80</v>
      </c>
      <c r="C31" s="2">
        <f>C21+C29</f>
        <v>231.11143000000021</v>
      </c>
      <c r="F31" s="7"/>
    </row>
    <row r="32" spans="1:8" ht="15.75">
      <c r="A32" s="1"/>
      <c r="B32" s="1"/>
      <c r="C32" s="2"/>
      <c r="H32" s="12"/>
    </row>
    <row r="33" spans="1:3" ht="15.75">
      <c r="A33" s="1">
        <v>42</v>
      </c>
      <c r="B33" s="1" t="s">
        <v>81</v>
      </c>
      <c r="C33" s="2"/>
    </row>
    <row r="34" spans="1:3" ht="15.75">
      <c r="A34" s="1">
        <v>420</v>
      </c>
      <c r="B34" s="1" t="s">
        <v>82</v>
      </c>
      <c r="C34" s="2">
        <f>[2]DATA!G1168</f>
        <v>0</v>
      </c>
    </row>
    <row r="35" spans="1:3" ht="15.75">
      <c r="A35" s="1">
        <v>421</v>
      </c>
      <c r="B35" s="1" t="s">
        <v>83</v>
      </c>
      <c r="C35" s="2">
        <f>[2]DATA!G1178/1000</f>
        <v>1.0562400000000001</v>
      </c>
    </row>
    <row r="36" spans="1:3" ht="15.75">
      <c r="A36" s="1">
        <v>422</v>
      </c>
      <c r="B36" s="1" t="s">
        <v>84</v>
      </c>
      <c r="C36" s="2">
        <f>[2]DATA!G1188/1000</f>
        <v>7.5370000000000006E-2</v>
      </c>
    </row>
    <row r="37" spans="1:3" ht="15.75">
      <c r="A37" s="1">
        <v>423</v>
      </c>
      <c r="B37" s="1" t="s">
        <v>85</v>
      </c>
      <c r="C37" s="2">
        <f>[2]DATA!G1204</f>
        <v>0</v>
      </c>
    </row>
    <row r="38" spans="1:3" ht="15.75">
      <c r="A38" s="1">
        <v>424</v>
      </c>
      <c r="B38" s="1" t="s">
        <v>86</v>
      </c>
      <c r="C38" s="2">
        <f>[2]DATA!G1206</f>
        <v>0</v>
      </c>
    </row>
    <row r="39" spans="1:3" ht="15.75">
      <c r="A39" s="1">
        <v>425</v>
      </c>
      <c r="B39" s="1" t="s">
        <v>87</v>
      </c>
      <c r="C39" s="2">
        <f>[2]DATA!G1209</f>
        <v>0</v>
      </c>
    </row>
    <row r="40" spans="1:3" ht="15.75">
      <c r="A40" s="1">
        <v>426</v>
      </c>
      <c r="B40" s="1" t="s">
        <v>88</v>
      </c>
      <c r="C40" s="2">
        <f>[2]DATA!G1222/1000</f>
        <v>1.49725</v>
      </c>
    </row>
    <row r="41" spans="1:3" ht="15.75">
      <c r="A41" s="1"/>
      <c r="B41" s="3" t="s">
        <v>89</v>
      </c>
      <c r="C41" s="2">
        <f>SUM(C34:C40)</f>
        <v>2.62886</v>
      </c>
    </row>
    <row r="42" spans="1:3" ht="15.75">
      <c r="A42" s="1"/>
      <c r="B42" s="1"/>
      <c r="C42" s="2"/>
    </row>
    <row r="43" spans="1:3" ht="15.75">
      <c r="A43" s="1"/>
      <c r="B43" s="1" t="s">
        <v>90</v>
      </c>
      <c r="C43" s="2">
        <f>C31-C41</f>
        <v>228.48257000000021</v>
      </c>
    </row>
    <row r="44" spans="1:3" ht="15.75">
      <c r="A44" s="1"/>
      <c r="B44" s="1"/>
      <c r="C44" s="2"/>
    </row>
    <row r="45" spans="1:3" ht="15.75">
      <c r="A45" s="1"/>
      <c r="B45" s="1" t="s">
        <v>91</v>
      </c>
      <c r="C45" s="2">
        <f>[2]DATA!G1254/1000</f>
        <v>45.016500000000001</v>
      </c>
    </row>
    <row r="46" spans="1:3" ht="15.75">
      <c r="A46" s="1"/>
      <c r="B46" s="1"/>
      <c r="C46" s="2"/>
    </row>
    <row r="47" spans="1:3" ht="15.75">
      <c r="A47" s="1"/>
      <c r="B47" s="1" t="s">
        <v>92</v>
      </c>
      <c r="C47" s="2">
        <f>C43-C45</f>
        <v>183.4660700000002</v>
      </c>
    </row>
    <row r="48" spans="1:3" ht="15.75">
      <c r="A48" s="1"/>
      <c r="B48" s="1"/>
      <c r="C48" s="2"/>
    </row>
    <row r="49" spans="1:3" ht="15.75">
      <c r="A49" s="1">
        <v>530</v>
      </c>
      <c r="B49" s="1" t="s">
        <v>93</v>
      </c>
      <c r="C49" s="2">
        <f>-[2]DATA!G1417/1000</f>
        <v>10.969719999999999</v>
      </c>
    </row>
    <row r="50" spans="1:3" ht="15.75">
      <c r="A50" s="1">
        <v>430</v>
      </c>
      <c r="B50" s="1" t="s">
        <v>94</v>
      </c>
      <c r="C50" s="2">
        <f>[2]DATA!G1246/1000</f>
        <v>8.8580900000000007</v>
      </c>
    </row>
    <row r="51" spans="1:3" ht="15.75">
      <c r="A51" s="1"/>
      <c r="B51" s="1"/>
      <c r="C51" s="1"/>
    </row>
    <row r="52" spans="1:3" ht="15.75">
      <c r="A52" s="1"/>
      <c r="B52" s="1" t="s">
        <v>95</v>
      </c>
      <c r="C52" s="13">
        <f>C47+C49-C50</f>
        <v>185.57770000000019</v>
      </c>
    </row>
    <row r="53" spans="1:3" ht="15.75">
      <c r="A53" s="1"/>
      <c r="B53" s="1"/>
      <c r="C53" s="1"/>
    </row>
    <row r="54" spans="1:3" ht="15.75">
      <c r="A54" s="1"/>
      <c r="B54" s="1"/>
      <c r="C54" s="1"/>
    </row>
    <row r="55" spans="1:3" ht="15.75">
      <c r="A55" s="1"/>
      <c r="B55" s="1"/>
      <c r="C55" s="1"/>
    </row>
    <row r="56" spans="1:3" ht="15.75">
      <c r="A56" s="1"/>
      <c r="B56" s="1"/>
      <c r="C56" s="1"/>
    </row>
    <row r="57" spans="1:3" ht="15.75">
      <c r="A57" s="1"/>
      <c r="B57" s="1"/>
      <c r="C57" s="1"/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2018-01-23T14:05:23Z</dcterms:created>
  <dcterms:modified xsi:type="dcterms:W3CDTF">2018-01-23T14:06:28Z</dcterms:modified>
</cp:coreProperties>
</file>